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yohanizam.salleh\Desktop\RANKING UNI\2026\"/>
    </mc:Choice>
  </mc:AlternateContent>
  <xr:revisionPtr revIDLastSave="0" documentId="13_ncr:1_{8D085F62-0BDD-4FC8-ACF2-28A656306EC6}" xr6:coauthVersionLast="47" xr6:coauthVersionMax="47" xr10:uidLastSave="{00000000-0000-0000-0000-000000000000}"/>
  <bookViews>
    <workbookView xWindow="-120" yWindow="-120" windowWidth="29040" windowHeight="16440" xr2:uid="{3D5FB47D-06D8-451C-AE42-87E3CDCEB69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12" i="1" l="1"/>
  <c r="A563" i="1"/>
  <c r="B563" i="1"/>
  <c r="B826" i="1"/>
  <c r="B712" i="1"/>
  <c r="A708" i="1"/>
  <c r="A707" i="1"/>
  <c r="A706" i="1"/>
  <c r="A705" i="1"/>
  <c r="A704" i="1"/>
  <c r="A703" i="1"/>
  <c r="A702" i="1"/>
  <c r="A698" i="1"/>
  <c r="A697" i="1"/>
  <c r="A696" i="1"/>
  <c r="A695" i="1"/>
  <c r="A694" i="1"/>
  <c r="B693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B654" i="1"/>
  <c r="A654" i="1"/>
  <c r="A653" i="1"/>
  <c r="A652" i="1"/>
  <c r="A651" i="1"/>
  <c r="A650" i="1"/>
  <c r="A649" i="1"/>
  <c r="A648" i="1"/>
  <c r="A647" i="1"/>
  <c r="B646" i="1"/>
  <c r="B645" i="1"/>
  <c r="A645" i="1"/>
  <c r="B644" i="1"/>
  <c r="A644" i="1"/>
  <c r="B643" i="1"/>
  <c r="A643" i="1"/>
  <c r="A642" i="1"/>
  <c r="A641" i="1"/>
  <c r="A640" i="1"/>
  <c r="A639" i="1"/>
  <c r="A638" i="1"/>
  <c r="A637" i="1"/>
  <c r="A636" i="1"/>
  <c r="A635" i="1"/>
  <c r="B634" i="1"/>
  <c r="A634" i="1"/>
  <c r="A633" i="1"/>
  <c r="A632" i="1"/>
  <c r="B631" i="1"/>
  <c r="A631" i="1"/>
  <c r="A630" i="1"/>
  <c r="A629" i="1"/>
  <c r="A628" i="1"/>
  <c r="A627" i="1"/>
  <c r="B626" i="1"/>
  <c r="A626" i="1"/>
  <c r="B625" i="1"/>
  <c r="A625" i="1"/>
  <c r="A624" i="1"/>
  <c r="A623" i="1"/>
  <c r="A622" i="1"/>
  <c r="A621" i="1"/>
  <c r="A620" i="1"/>
  <c r="A619" i="1"/>
  <c r="A618" i="1"/>
  <c r="B617" i="1"/>
  <c r="A617" i="1"/>
  <c r="B616" i="1"/>
  <c r="A616" i="1"/>
  <c r="A615" i="1"/>
  <c r="B614" i="1"/>
  <c r="A614" i="1"/>
  <c r="B613" i="1"/>
  <c r="A613" i="1"/>
  <c r="B612" i="1"/>
  <c r="A612" i="1"/>
  <c r="A611" i="1"/>
  <c r="B610" i="1"/>
  <c r="A610" i="1"/>
  <c r="A609" i="1"/>
  <c r="A608" i="1"/>
  <c r="B607" i="1"/>
  <c r="A607" i="1"/>
  <c r="B606" i="1"/>
  <c r="A606" i="1"/>
  <c r="A605" i="1"/>
  <c r="A604" i="1"/>
  <c r="B603" i="1"/>
  <c r="A603" i="1"/>
  <c r="B602" i="1"/>
  <c r="A602" i="1"/>
  <c r="A601" i="1"/>
  <c r="A600" i="1"/>
  <c r="A599" i="1"/>
  <c r="B598" i="1"/>
  <c r="A598" i="1"/>
  <c r="A597" i="1"/>
  <c r="B596" i="1"/>
  <c r="A596" i="1"/>
  <c r="B595" i="1"/>
  <c r="A595" i="1"/>
  <c r="B594" i="1"/>
  <c r="A594" i="1"/>
  <c r="B593" i="1"/>
  <c r="A593" i="1"/>
  <c r="A592" i="1"/>
  <c r="A591" i="1"/>
  <c r="B590" i="1"/>
  <c r="A590" i="1"/>
  <c r="A589" i="1"/>
  <c r="A588" i="1"/>
  <c r="B587" i="1"/>
  <c r="A587" i="1"/>
  <c r="B586" i="1"/>
  <c r="A586" i="1"/>
  <c r="B585" i="1"/>
  <c r="B584" i="1"/>
  <c r="A584" i="1"/>
  <c r="B583" i="1"/>
  <c r="A583" i="1"/>
  <c r="B582" i="1"/>
  <c r="A582" i="1"/>
  <c r="A581" i="1"/>
  <c r="A580" i="1"/>
  <c r="A579" i="1"/>
  <c r="A578" i="1"/>
  <c r="B577" i="1"/>
  <c r="A577" i="1"/>
  <c r="A576" i="1"/>
  <c r="B575" i="1"/>
  <c r="A575" i="1"/>
  <c r="A574" i="1"/>
  <c r="A573" i="1"/>
  <c r="A572" i="1"/>
  <c r="B571" i="1"/>
  <c r="A571" i="1"/>
  <c r="B570" i="1"/>
  <c r="A570" i="1"/>
  <c r="B569" i="1"/>
  <c r="A569" i="1"/>
  <c r="A568" i="1"/>
  <c r="A567" i="1"/>
  <c r="B566" i="1"/>
  <c r="A566" i="1"/>
  <c r="B565" i="1"/>
  <c r="A565" i="1"/>
  <c r="B564" i="1"/>
  <c r="A564" i="1"/>
  <c r="B562" i="1"/>
  <c r="A562" i="1"/>
  <c r="A561" i="1"/>
  <c r="B560" i="1"/>
  <c r="A560" i="1"/>
  <c r="B559" i="1"/>
  <c r="B558" i="1"/>
  <c r="A558" i="1"/>
  <c r="B557" i="1"/>
  <c r="A557" i="1"/>
  <c r="A556" i="1"/>
  <c r="B555" i="1"/>
  <c r="A555" i="1"/>
  <c r="B554" i="1"/>
  <c r="B552" i="1"/>
  <c r="A552" i="1"/>
  <c r="A551" i="1"/>
  <c r="B550" i="1"/>
  <c r="A550" i="1"/>
  <c r="B549" i="1"/>
  <c r="A549" i="1"/>
  <c r="B548" i="1"/>
  <c r="A548" i="1"/>
  <c r="B547" i="1"/>
  <c r="A547" i="1"/>
  <c r="B546" i="1"/>
  <c r="A546" i="1"/>
  <c r="B545" i="1"/>
  <c r="A545" i="1"/>
  <c r="B544" i="1"/>
  <c r="A544" i="1"/>
  <c r="B543" i="1"/>
  <c r="A543" i="1"/>
  <c r="B542" i="1"/>
  <c r="A542" i="1"/>
  <c r="A541" i="1"/>
  <c r="A540" i="1"/>
  <c r="A539" i="1"/>
  <c r="B538" i="1"/>
  <c r="B537" i="1"/>
  <c r="A537" i="1"/>
  <c r="B536" i="1"/>
  <c r="A536" i="1"/>
  <c r="B535" i="1"/>
  <c r="A535" i="1"/>
  <c r="A534" i="1"/>
  <c r="B533" i="1"/>
  <c r="A533" i="1"/>
  <c r="B532" i="1"/>
  <c r="A532" i="1"/>
  <c r="B531" i="1"/>
  <c r="A531" i="1"/>
  <c r="A530" i="1"/>
  <c r="B529" i="1"/>
  <c r="B528" i="1"/>
  <c r="B527" i="1"/>
  <c r="A527" i="1"/>
  <c r="A526" i="1"/>
  <c r="B525" i="1"/>
  <c r="A525" i="1"/>
  <c r="B524" i="1"/>
  <c r="A524" i="1"/>
  <c r="B523" i="1"/>
  <c r="A523" i="1"/>
  <c r="B522" i="1"/>
  <c r="A522" i="1"/>
  <c r="B521" i="1"/>
  <c r="A521" i="1"/>
  <c r="B520" i="1"/>
  <c r="A520" i="1"/>
  <c r="B519" i="1"/>
  <c r="A519" i="1"/>
  <c r="B518" i="1"/>
  <c r="A518" i="1"/>
  <c r="B517" i="1"/>
  <c r="A517" i="1"/>
  <c r="B516" i="1"/>
  <c r="A516" i="1"/>
  <c r="B515" i="1"/>
  <c r="A515" i="1"/>
  <c r="B514" i="1"/>
  <c r="A514" i="1"/>
  <c r="B513" i="1"/>
  <c r="A513" i="1"/>
  <c r="B511" i="1"/>
  <c r="A511" i="1"/>
  <c r="B510" i="1"/>
  <c r="A510" i="1"/>
  <c r="B509" i="1"/>
  <c r="A509" i="1"/>
  <c r="B508" i="1"/>
  <c r="A508" i="1"/>
  <c r="A507" i="1"/>
  <c r="B506" i="1"/>
  <c r="B505" i="1"/>
  <c r="A505" i="1"/>
  <c r="B504" i="1"/>
  <c r="A504" i="1"/>
  <c r="B503" i="1"/>
  <c r="A503" i="1"/>
  <c r="B502" i="1"/>
  <c r="A502" i="1"/>
  <c r="B501" i="1"/>
  <c r="B500" i="1"/>
  <c r="A500" i="1"/>
  <c r="B499" i="1"/>
  <c r="A499" i="1"/>
  <c r="B498" i="1"/>
  <c r="A498" i="1"/>
  <c r="B497" i="1"/>
  <c r="A497" i="1"/>
  <c r="B496" i="1"/>
  <c r="A496" i="1"/>
  <c r="B495" i="1"/>
  <c r="A495" i="1"/>
  <c r="B494" i="1"/>
  <c r="A494" i="1"/>
  <c r="B492" i="1"/>
  <c r="A492" i="1"/>
  <c r="B491" i="1"/>
  <c r="A491" i="1"/>
  <c r="B490" i="1"/>
  <c r="A490" i="1"/>
  <c r="B489" i="1"/>
  <c r="A489" i="1"/>
  <c r="B488" i="1"/>
  <c r="A488" i="1"/>
  <c r="A487" i="1"/>
  <c r="B486" i="1"/>
  <c r="A486" i="1"/>
  <c r="B485" i="1"/>
  <c r="A485" i="1"/>
  <c r="A484" i="1"/>
  <c r="B483" i="1"/>
  <c r="A483" i="1"/>
  <c r="B482" i="1"/>
  <c r="B481" i="1"/>
  <c r="A481" i="1"/>
  <c r="B480" i="1"/>
  <c r="A480" i="1"/>
  <c r="B479" i="1"/>
  <c r="A479" i="1"/>
  <c r="B478" i="1"/>
  <c r="A478" i="1"/>
  <c r="B477" i="1"/>
  <c r="A477" i="1"/>
  <c r="B476" i="1"/>
  <c r="A476" i="1"/>
  <c r="B475" i="1"/>
  <c r="A475" i="1"/>
  <c r="B474" i="1"/>
  <c r="A474" i="1"/>
  <c r="B473" i="1"/>
  <c r="A473" i="1"/>
  <c r="A472" i="1"/>
  <c r="B471" i="1"/>
  <c r="A471" i="1"/>
  <c r="B470" i="1"/>
  <c r="A470" i="1"/>
  <c r="A469" i="1"/>
  <c r="A468" i="1"/>
  <c r="B467" i="1"/>
  <c r="A467" i="1"/>
  <c r="B466" i="1"/>
  <c r="A466" i="1"/>
  <c r="B465" i="1"/>
  <c r="A465" i="1"/>
  <c r="B464" i="1"/>
  <c r="A464" i="1"/>
  <c r="B463" i="1"/>
  <c r="A463" i="1"/>
  <c r="A462" i="1"/>
  <c r="B461" i="1"/>
  <c r="A461" i="1"/>
  <c r="B460" i="1"/>
  <c r="A460" i="1"/>
  <c r="B459" i="1"/>
  <c r="A459" i="1"/>
  <c r="B458" i="1"/>
  <c r="A458" i="1"/>
  <c r="A457" i="1"/>
  <c r="B456" i="1"/>
  <c r="A456" i="1"/>
  <c r="B455" i="1"/>
  <c r="A455" i="1"/>
  <c r="B454" i="1"/>
  <c r="A454" i="1"/>
  <c r="B453" i="1"/>
  <c r="A453" i="1"/>
  <c r="B451" i="1"/>
  <c r="B448" i="1"/>
  <c r="A448" i="1"/>
  <c r="B447" i="1"/>
  <c r="A447" i="1"/>
  <c r="B446" i="1"/>
  <c r="A446" i="1"/>
  <c r="A445" i="1"/>
  <c r="B444" i="1"/>
  <c r="A444" i="1"/>
  <c r="B443" i="1"/>
  <c r="A443" i="1"/>
  <c r="B442" i="1"/>
  <c r="B440" i="1"/>
  <c r="A440" i="1"/>
  <c r="B439" i="1"/>
  <c r="A439" i="1"/>
  <c r="B438" i="1"/>
  <c r="B437" i="1"/>
  <c r="A437" i="1"/>
  <c r="B436" i="1"/>
  <c r="A436" i="1"/>
  <c r="B435" i="1"/>
  <c r="A435" i="1"/>
  <c r="B434" i="1"/>
  <c r="A434" i="1"/>
  <c r="B433" i="1"/>
  <c r="A433" i="1"/>
  <c r="B432" i="1"/>
  <c r="A432" i="1"/>
  <c r="B431" i="1"/>
  <c r="A431" i="1"/>
  <c r="B430" i="1"/>
  <c r="B429" i="1"/>
  <c r="A429" i="1"/>
  <c r="B428" i="1"/>
  <c r="A428" i="1"/>
  <c r="B427" i="1"/>
  <c r="A427" i="1"/>
  <c r="B426" i="1"/>
  <c r="A426" i="1"/>
  <c r="B425" i="1"/>
  <c r="B424" i="1"/>
  <c r="A424" i="1"/>
  <c r="A423" i="1"/>
  <c r="B422" i="1"/>
  <c r="A421" i="1"/>
  <c r="B420" i="1"/>
  <c r="A420" i="1"/>
  <c r="A419" i="1"/>
  <c r="B418" i="1"/>
  <c r="B417" i="1"/>
  <c r="A417" i="1"/>
  <c r="B416" i="1"/>
  <c r="A416" i="1"/>
  <c r="B415" i="1"/>
  <c r="A415" i="1"/>
  <c r="B414" i="1"/>
  <c r="A414" i="1"/>
  <c r="A413" i="1"/>
  <c r="B412" i="1"/>
  <c r="B411" i="1"/>
  <c r="B410" i="1"/>
  <c r="B409" i="1"/>
  <c r="B408" i="1"/>
  <c r="A408" i="1"/>
  <c r="B407" i="1"/>
  <c r="A407" i="1"/>
  <c r="B406" i="1"/>
  <c r="A406" i="1"/>
  <c r="B405" i="1"/>
  <c r="A405" i="1"/>
  <c r="B404" i="1"/>
  <c r="A404" i="1"/>
  <c r="B402" i="1"/>
  <c r="B401" i="1"/>
  <c r="A401" i="1"/>
  <c r="B400" i="1"/>
  <c r="A400" i="1"/>
  <c r="B399" i="1"/>
  <c r="A399" i="1"/>
  <c r="B398" i="1"/>
  <c r="A398" i="1"/>
  <c r="B397" i="1"/>
  <c r="A397" i="1"/>
  <c r="B396" i="1"/>
  <c r="A396" i="1"/>
  <c r="B395" i="1"/>
  <c r="A395" i="1"/>
  <c r="B394" i="1"/>
  <c r="B393" i="1"/>
  <c r="B392" i="1"/>
  <c r="A392" i="1"/>
  <c r="B391" i="1"/>
  <c r="A391" i="1"/>
  <c r="B390" i="1"/>
  <c r="B389" i="1"/>
  <c r="A389" i="1"/>
  <c r="B388" i="1"/>
  <c r="A388" i="1"/>
  <c r="B387" i="1"/>
  <c r="B386" i="1"/>
  <c r="A386" i="1"/>
  <c r="B385" i="1"/>
  <c r="A385" i="1"/>
  <c r="B384" i="1"/>
  <c r="A384" i="1"/>
  <c r="B383" i="1"/>
  <c r="A383" i="1"/>
  <c r="B382" i="1"/>
  <c r="A382" i="1"/>
  <c r="B381" i="1"/>
  <c r="B380" i="1"/>
  <c r="B379" i="1"/>
  <c r="A379" i="1"/>
  <c r="B378" i="1"/>
  <c r="A378" i="1"/>
  <c r="B377" i="1"/>
  <c r="B376" i="1"/>
  <c r="A376" i="1"/>
  <c r="A375" i="1"/>
  <c r="B374" i="1"/>
  <c r="A374" i="1"/>
  <c r="B373" i="1"/>
  <c r="B372" i="1"/>
  <c r="A372" i="1"/>
  <c r="B371" i="1"/>
  <c r="A371" i="1"/>
  <c r="B370" i="1"/>
  <c r="A370" i="1"/>
  <c r="B369" i="1"/>
  <c r="B368" i="1"/>
  <c r="A368" i="1"/>
  <c r="A367" i="1"/>
  <c r="A366" i="1"/>
  <c r="A365" i="1"/>
  <c r="B364" i="1"/>
  <c r="A364" i="1"/>
  <c r="A363" i="1"/>
  <c r="B362" i="1"/>
  <c r="A362" i="1"/>
  <c r="B361" i="1"/>
  <c r="A361" i="1"/>
  <c r="B360" i="1"/>
  <c r="A360" i="1"/>
  <c r="B359" i="1"/>
  <c r="A359" i="1"/>
  <c r="B358" i="1"/>
  <c r="A358" i="1"/>
  <c r="B356" i="1"/>
  <c r="A356" i="1"/>
  <c r="A355" i="1"/>
  <c r="B354" i="1"/>
  <c r="A354" i="1"/>
  <c r="B353" i="1"/>
  <c r="A353" i="1"/>
  <c r="B352" i="1"/>
  <c r="A352" i="1"/>
  <c r="B351" i="1"/>
  <c r="A351" i="1"/>
  <c r="B350" i="1"/>
  <c r="A350" i="1"/>
  <c r="B349" i="1"/>
  <c r="A349" i="1"/>
  <c r="A348" i="1"/>
  <c r="A347" i="1"/>
  <c r="A346" i="1"/>
  <c r="B345" i="1"/>
  <c r="B344" i="1"/>
  <c r="B343" i="1"/>
  <c r="A343" i="1"/>
  <c r="A342" i="1"/>
  <c r="B341" i="1"/>
  <c r="A341" i="1"/>
  <c r="B340" i="1"/>
  <c r="A340" i="1"/>
  <c r="B339" i="1"/>
  <c r="A339" i="1"/>
  <c r="B338" i="1"/>
  <c r="A338" i="1"/>
  <c r="B337" i="1"/>
  <c r="A337" i="1"/>
  <c r="B336" i="1"/>
  <c r="B335" i="1"/>
  <c r="A335" i="1"/>
  <c r="B334" i="1"/>
  <c r="A334" i="1"/>
  <c r="A333" i="1"/>
  <c r="B332" i="1"/>
  <c r="A332" i="1"/>
  <c r="B331" i="1"/>
  <c r="A331" i="1"/>
  <c r="B329" i="1"/>
  <c r="B328" i="1"/>
  <c r="A328" i="1"/>
  <c r="B327" i="1"/>
  <c r="A327" i="1"/>
  <c r="B326" i="1"/>
  <c r="B325" i="1"/>
  <c r="B323" i="1"/>
  <c r="B321" i="1"/>
  <c r="A321" i="1"/>
  <c r="B320" i="1"/>
  <c r="A320" i="1"/>
  <c r="B319" i="1"/>
  <c r="B318" i="1"/>
  <c r="A318" i="1"/>
  <c r="B317" i="1"/>
  <c r="A317" i="1"/>
  <c r="A316" i="1"/>
  <c r="A315" i="1"/>
  <c r="B314" i="1"/>
  <c r="A314" i="1"/>
  <c r="A313" i="1"/>
  <c r="B312" i="1"/>
  <c r="A312" i="1"/>
  <c r="A311" i="1"/>
  <c r="B310" i="1"/>
  <c r="A310" i="1"/>
  <c r="A309" i="1"/>
  <c r="B307" i="1"/>
  <c r="A307" i="1"/>
  <c r="B306" i="1"/>
  <c r="A306" i="1"/>
  <c r="B304" i="1"/>
  <c r="B303" i="1"/>
  <c r="B301" i="1"/>
  <c r="B300" i="1"/>
  <c r="A300" i="1"/>
  <c r="B299" i="1"/>
  <c r="A299" i="1"/>
  <c r="B298" i="1"/>
  <c r="A298" i="1"/>
  <c r="A297" i="1"/>
  <c r="B295" i="1"/>
  <c r="B294" i="1"/>
  <c r="B293" i="1"/>
  <c r="A293" i="1"/>
  <c r="B292" i="1"/>
  <c r="A292" i="1"/>
  <c r="A291" i="1"/>
  <c r="B290" i="1"/>
  <c r="A290" i="1"/>
  <c r="A289" i="1"/>
  <c r="A288" i="1"/>
  <c r="B287" i="1"/>
  <c r="B286" i="1"/>
  <c r="A285" i="1"/>
  <c r="B284" i="1"/>
  <c r="A284" i="1"/>
  <c r="B283" i="1"/>
  <c r="B281" i="1"/>
  <c r="B280" i="1"/>
  <c r="A280" i="1"/>
  <c r="A279" i="1"/>
  <c r="B277" i="1"/>
  <c r="A277" i="1"/>
  <c r="A276" i="1"/>
  <c r="B275" i="1"/>
  <c r="A275" i="1"/>
  <c r="B273" i="1"/>
  <c r="A273" i="1"/>
  <c r="B272" i="1"/>
  <c r="A272" i="1"/>
  <c r="B269" i="1"/>
  <c r="A269" i="1"/>
  <c r="B268" i="1"/>
  <c r="A268" i="1"/>
  <c r="B267" i="1"/>
  <c r="A267" i="1"/>
  <c r="A266" i="1"/>
  <c r="B265" i="1"/>
  <c r="A265" i="1"/>
  <c r="B264" i="1"/>
  <c r="B263" i="1"/>
  <c r="A263" i="1"/>
  <c r="B262" i="1"/>
  <c r="A262" i="1"/>
  <c r="A261" i="1"/>
  <c r="B260" i="1"/>
  <c r="A260" i="1"/>
  <c r="B259" i="1"/>
  <c r="B258" i="1"/>
  <c r="B257" i="1"/>
  <c r="A257" i="1"/>
  <c r="A256" i="1"/>
  <c r="B255" i="1"/>
  <c r="A255" i="1"/>
  <c r="B254" i="1"/>
  <c r="A254" i="1"/>
  <c r="B252" i="1"/>
  <c r="A252" i="1"/>
  <c r="A251" i="1"/>
  <c r="A250" i="1"/>
  <c r="B249" i="1"/>
  <c r="B248" i="1"/>
  <c r="A248" i="1"/>
  <c r="A247" i="1"/>
  <c r="B246" i="1"/>
  <c r="B245" i="1"/>
  <c r="A244" i="1"/>
  <c r="B243" i="1"/>
  <c r="A243" i="1"/>
  <c r="B242" i="1"/>
  <c r="B241" i="1"/>
  <c r="A241" i="1"/>
  <c r="A240" i="1"/>
  <c r="B239" i="1"/>
  <c r="B238" i="1"/>
  <c r="A238" i="1"/>
  <c r="A237" i="1"/>
  <c r="A236" i="1"/>
  <c r="B235" i="1"/>
  <c r="A234" i="1"/>
  <c r="B233" i="1"/>
  <c r="A233" i="1"/>
  <c r="B232" i="1"/>
  <c r="B231" i="1"/>
  <c r="A231" i="1"/>
  <c r="B230" i="1"/>
  <c r="A230" i="1"/>
  <c r="B228" i="1"/>
  <c r="B227" i="1"/>
  <c r="A223" i="1"/>
  <c r="A222" i="1"/>
  <c r="A220" i="1"/>
  <c r="B219" i="1"/>
  <c r="A219" i="1"/>
  <c r="B218" i="1"/>
  <c r="A218" i="1"/>
  <c r="B217" i="1"/>
  <c r="A217" i="1"/>
  <c r="B216" i="1"/>
  <c r="A216" i="1"/>
  <c r="B215" i="1"/>
  <c r="A215" i="1"/>
  <c r="B214" i="1"/>
  <c r="B213" i="1"/>
  <c r="A212" i="1"/>
  <c r="B211" i="1"/>
  <c r="A211" i="1"/>
  <c r="A210" i="1"/>
  <c r="B209" i="1"/>
  <c r="A207" i="1"/>
  <c r="B206" i="1"/>
  <c r="A206" i="1"/>
  <c r="B205" i="1"/>
  <c r="B203" i="1"/>
  <c r="A203" i="1"/>
  <c r="B202" i="1"/>
  <c r="A202" i="1"/>
  <c r="A201" i="1"/>
  <c r="A200" i="1"/>
  <c r="B199" i="1"/>
  <c r="A198" i="1"/>
  <c r="A197" i="1"/>
  <c r="B195" i="1"/>
  <c r="A195" i="1"/>
  <c r="A194" i="1"/>
  <c r="B192" i="1"/>
  <c r="A191" i="1"/>
  <c r="A190" i="1"/>
  <c r="B189" i="1"/>
  <c r="B188" i="1"/>
  <c r="A188" i="1"/>
  <c r="A187" i="1"/>
  <c r="B183" i="1"/>
  <c r="A181" i="1"/>
  <c r="A180" i="1"/>
  <c r="B178" i="1"/>
  <c r="A178" i="1"/>
  <c r="B177" i="1"/>
  <c r="A177" i="1"/>
  <c r="B176" i="1"/>
  <c r="A176" i="1"/>
  <c r="B174" i="1"/>
  <c r="A174" i="1"/>
  <c r="A173" i="1"/>
  <c r="B171" i="1"/>
  <c r="B170" i="1"/>
  <c r="B168" i="1"/>
  <c r="B167" i="1"/>
  <c r="B165" i="1"/>
  <c r="B164" i="1"/>
  <c r="B163" i="1"/>
  <c r="B160" i="1"/>
  <c r="B159" i="1"/>
  <c r="A159" i="1"/>
  <c r="B158" i="1"/>
  <c r="A158" i="1"/>
  <c r="B157" i="1"/>
  <c r="A157" i="1"/>
  <c r="B156" i="1"/>
  <c r="A156" i="1"/>
  <c r="B154" i="1"/>
  <c r="B152" i="1"/>
  <c r="A152" i="1"/>
  <c r="B151" i="1"/>
  <c r="A151" i="1"/>
  <c r="A150" i="1"/>
  <c r="B146" i="1"/>
  <c r="B145" i="1"/>
  <c r="A145" i="1"/>
  <c r="A144" i="1"/>
  <c r="A143" i="1"/>
  <c r="B142" i="1"/>
  <c r="A142" i="1"/>
  <c r="B141" i="1"/>
  <c r="A141" i="1"/>
  <c r="B139" i="1"/>
  <c r="A138" i="1"/>
  <c r="A137" i="1"/>
  <c r="B136" i="1"/>
  <c r="A136" i="1"/>
  <c r="B135" i="1"/>
  <c r="A135" i="1"/>
  <c r="B133" i="1"/>
  <c r="A130" i="1"/>
  <c r="B129" i="1"/>
  <c r="A129" i="1"/>
  <c r="B128" i="1"/>
  <c r="B127" i="1"/>
  <c r="A127" i="1"/>
  <c r="A126" i="1"/>
  <c r="A125" i="1"/>
  <c r="A124" i="1"/>
  <c r="B123" i="1"/>
  <c r="A123" i="1"/>
  <c r="B122" i="1"/>
  <c r="A122" i="1"/>
  <c r="B121" i="1"/>
  <c r="A120" i="1"/>
  <c r="A119" i="1"/>
  <c r="A118" i="1"/>
  <c r="A117" i="1"/>
  <c r="A114" i="1"/>
  <c r="B113" i="1"/>
  <c r="A113" i="1"/>
  <c r="B110" i="1"/>
  <c r="A109" i="1"/>
  <c r="B108" i="1"/>
  <c r="A108" i="1"/>
  <c r="B107" i="1"/>
  <c r="A107" i="1"/>
  <c r="A106" i="1"/>
  <c r="B103" i="1"/>
  <c r="A102" i="1"/>
  <c r="A101" i="1"/>
  <c r="A98" i="1"/>
  <c r="B97" i="1"/>
  <c r="A97" i="1"/>
  <c r="B95" i="1"/>
  <c r="B93" i="1"/>
  <c r="A93" i="1"/>
  <c r="A92" i="1"/>
  <c r="A91" i="1"/>
  <c r="B90" i="1"/>
  <c r="B89" i="1"/>
  <c r="B88" i="1"/>
  <c r="B86" i="1"/>
  <c r="A86" i="1"/>
  <c r="A85" i="1"/>
  <c r="B83" i="1"/>
  <c r="B79" i="1"/>
  <c r="B77" i="1"/>
  <c r="B76" i="1"/>
  <c r="A76" i="1"/>
  <c r="A75" i="1"/>
  <c r="B74" i="1"/>
  <c r="A74" i="1"/>
  <c r="A73" i="1"/>
  <c r="A67" i="1"/>
  <c r="A66" i="1"/>
  <c r="B63" i="1"/>
  <c r="A62" i="1"/>
  <c r="A61" i="1"/>
  <c r="B60" i="1"/>
  <c r="B59" i="1"/>
  <c r="B52" i="1"/>
  <c r="A51" i="1"/>
  <c r="A50" i="1"/>
  <c r="B47" i="1"/>
  <c r="B46" i="1"/>
  <c r="A46" i="1"/>
  <c r="B45" i="1"/>
  <c r="A45" i="1"/>
  <c r="A42" i="1"/>
  <c r="B41" i="1"/>
  <c r="A41" i="1"/>
  <c r="B40" i="1"/>
  <c r="A40" i="1"/>
  <c r="A39" i="1"/>
  <c r="B38" i="1"/>
  <c r="A36" i="1"/>
  <c r="A35" i="1"/>
  <c r="B34" i="1"/>
  <c r="A29" i="1"/>
  <c r="A28" i="1"/>
  <c r="B27" i="1"/>
  <c r="A26" i="1"/>
  <c r="A25" i="1"/>
  <c r="A21" i="1"/>
  <c r="A20" i="1"/>
</calcChain>
</file>

<file path=xl/sharedStrings.xml><?xml version="1.0" encoding="utf-8"?>
<sst xmlns="http://schemas.openxmlformats.org/spreadsheetml/2006/main" count="6110" uniqueCount="1650">
  <si>
    <t>2026 QS World University Rankings</t>
  </si>
  <si>
    <t>Institution</t>
  </si>
  <si>
    <t>Location</t>
  </si>
  <si>
    <t>Rank</t>
  </si>
  <si>
    <t>Previous Rank</t>
  </si>
  <si>
    <t>Name</t>
  </si>
  <si>
    <t>Country/Territory</t>
  </si>
  <si>
    <t>Region</t>
  </si>
  <si>
    <t>Massachusetts Institute of Technology (MIT)</t>
  </si>
  <si>
    <t>United States of America</t>
  </si>
  <si>
    <t>Americas</t>
  </si>
  <si>
    <t>Imperial College London</t>
  </si>
  <si>
    <t>United Kingdom</t>
  </si>
  <si>
    <t>Europe</t>
  </si>
  <si>
    <t>Stanford University</t>
  </si>
  <si>
    <t>University of Oxford</t>
  </si>
  <si>
    <t>Harvard University</t>
  </si>
  <si>
    <t>University of Cambridge</t>
  </si>
  <si>
    <t>ETH Zurich (Swiss Federal Institute of Technology)</t>
  </si>
  <si>
    <t>Switzerland</t>
  </si>
  <si>
    <t>National University of Singapore (NUS)</t>
  </si>
  <si>
    <t>Singapore</t>
  </si>
  <si>
    <t>Asia</t>
  </si>
  <si>
    <t>UCL (University College London)</t>
  </si>
  <si>
    <t>California Institute of Technology (Caltech)</t>
  </si>
  <si>
    <t>The University of Hong Kong</t>
  </si>
  <si>
    <t>Hong Kong SAR, China</t>
  </si>
  <si>
    <t>Nanyang Technological University, Singapore (NTU Singapore)</t>
  </si>
  <si>
    <t>University of Chicago</t>
  </si>
  <si>
    <t>Peking University</t>
  </si>
  <si>
    <t>China (Mainland)</t>
  </si>
  <si>
    <t>University of Pennsylvania</t>
  </si>
  <si>
    <t>Cornell University</t>
  </si>
  <si>
    <t>Tsinghua University</t>
  </si>
  <si>
    <t>University of California, Berkeley (UCB)</t>
  </si>
  <si>
    <t>The University of Melbourne</t>
  </si>
  <si>
    <t>Australia</t>
  </si>
  <si>
    <t>Oceania</t>
  </si>
  <si>
    <t>The University of New South Wales</t>
  </si>
  <si>
    <t>Yale University</t>
  </si>
  <si>
    <t>École Polytechnique Fédérale de Lausanne</t>
  </si>
  <si>
    <t>Technical University of Munich</t>
  </si>
  <si>
    <t>Germany</t>
  </si>
  <si>
    <t>Johns Hopkins University</t>
  </si>
  <si>
    <t>Princeton University</t>
  </si>
  <si>
    <t>The University of Sydney</t>
  </si>
  <si>
    <t>McGill University</t>
  </si>
  <si>
    <t>Canada</t>
  </si>
  <si>
    <t>PSL University</t>
  </si>
  <si>
    <t>France</t>
  </si>
  <si>
    <t>University of Toronto</t>
  </si>
  <si>
    <t>Fudan University</t>
  </si>
  <si>
    <t>King's College London (KCL)</t>
  </si>
  <si>
    <t>Australian National University</t>
  </si>
  <si>
    <t>The Chinese University of Hong Kong</t>
  </si>
  <si>
    <t>University of Edinburgh</t>
  </si>
  <si>
    <t>The University of Manchester</t>
  </si>
  <si>
    <t>Monash University</t>
  </si>
  <si>
    <t>The University of Tokyo</t>
  </si>
  <si>
    <t>Japan</t>
  </si>
  <si>
    <t>Columbia University</t>
  </si>
  <si>
    <t>Seoul National University</t>
  </si>
  <si>
    <t>Republic of Korea</t>
  </si>
  <si>
    <t>University of British Columbia</t>
  </si>
  <si>
    <t>Institut Polytechnique de Paris</t>
  </si>
  <si>
    <t>Northwestern University</t>
  </si>
  <si>
    <t>The University of Queensland</t>
  </si>
  <si>
    <t>The Hong Kong University of Science and Technology</t>
  </si>
  <si>
    <t>University of Michigan-Ann Arbor</t>
  </si>
  <si>
    <t>University of California, Los Angeles (UCLA)</t>
  </si>
  <si>
    <t>Delft University of Technology</t>
  </si>
  <si>
    <t>Netherlands</t>
  </si>
  <si>
    <t>Shanghai Jiao Tong University</t>
  </si>
  <si>
    <t>Zhejiang University</t>
  </si>
  <si>
    <t>Yonsei University</t>
  </si>
  <si>
    <t>University of Bristol</t>
  </si>
  <si>
    <t>Carnegie Mellon University</t>
  </si>
  <si>
    <t>The University of Amsterdam</t>
  </si>
  <si>
    <t>The Hong Kong Polytechnic University</t>
  </si>
  <si>
    <t>New York University (NYU)</t>
  </si>
  <si>
    <t>London School of Economics and Political Science (LSE)</t>
  </si>
  <si>
    <t>Kyoto University</t>
  </si>
  <si>
    <t>Ludwig-Maximilians-Universität München</t>
  </si>
  <si>
    <t>Universiti Malaya (UM)</t>
  </si>
  <si>
    <t>Malaysia</t>
  </si>
  <si>
    <t>KU Leuven</t>
  </si>
  <si>
    <t>Belgium</t>
  </si>
  <si>
    <t>Korea University</t>
  </si>
  <si>
    <t>Duke University</t>
  </si>
  <si>
    <t>City University of Hong Kong</t>
  </si>
  <si>
    <t>National Taiwan University (NTU)</t>
  </si>
  <si>
    <t>Taiwan</t>
  </si>
  <si>
    <t>The University of Auckland</t>
  </si>
  <si>
    <t>New Zealand</t>
  </si>
  <si>
    <t>University of California, San Diego (UCSD)</t>
  </si>
  <si>
    <t>King Fahd University of Petroleum &amp; Minerals</t>
  </si>
  <si>
    <t>Saudi Arabia</t>
  </si>
  <si>
    <t>University of Texas at Austin</t>
  </si>
  <si>
    <t>Brown University</t>
  </si>
  <si>
    <t>Université Paris-Saclay</t>
  </si>
  <si>
    <t>University of Illinois at Urbana-Champaign</t>
  </si>
  <si>
    <t>Lund University</t>
  </si>
  <si>
    <t>Sweden</t>
  </si>
  <si>
    <t>Sorbonne University (merged from Paris IV &amp; UPMC)</t>
  </si>
  <si>
    <t>The University of Warwick</t>
  </si>
  <si>
    <t>Trinity College Dublin, The University of Dublin</t>
  </si>
  <si>
    <t>Ireland</t>
  </si>
  <si>
    <t>University of Birmingham</t>
  </si>
  <si>
    <t>The University of Western Australia</t>
  </si>
  <si>
    <t>KTH Royal Institute of Technology</t>
  </si>
  <si>
    <t>University of Glasgow</t>
  </si>
  <si>
    <t>Ruprecht-Karls-Universität Heidelberg</t>
  </si>
  <si>
    <t>University of Washington</t>
  </si>
  <si>
    <t>Adelaide University</t>
  </si>
  <si>
    <t>Pennsylvania State University</t>
  </si>
  <si>
    <t>Universidad de Buenos Aires</t>
  </si>
  <si>
    <t>Argentina</t>
  </si>
  <si>
    <t>Tokyo Institute of Technology</t>
  </si>
  <si>
    <t>University of Leeds</t>
  </si>
  <si>
    <t>University of Southampton</t>
  </si>
  <si>
    <t>Boston University</t>
  </si>
  <si>
    <t>Freie Universität Berlin</t>
  </si>
  <si>
    <t>Purdue University</t>
  </si>
  <si>
    <t>The University of Osaka</t>
  </si>
  <si>
    <t>The University of Sheffield</t>
  </si>
  <si>
    <t>Uppsala University</t>
  </si>
  <si>
    <t>Durham University</t>
  </si>
  <si>
    <t>University of Alberta</t>
  </si>
  <si>
    <t>University of Technology Sydney</t>
  </si>
  <si>
    <t>The University of Nottingham</t>
  </si>
  <si>
    <t>Karlsruhe Institute of Technology (KIT)</t>
  </si>
  <si>
    <t>Politecnico di Milano</t>
  </si>
  <si>
    <t>Italy</t>
  </si>
  <si>
    <t>University of Zurich (UZH)</t>
  </si>
  <si>
    <t>University of Copenhagen</t>
  </si>
  <si>
    <t>Denmark</t>
  </si>
  <si>
    <t>Pohang University of Science And Technology (POSTECH)</t>
  </si>
  <si>
    <t>Nanjing University</t>
  </si>
  <si>
    <t>Utrecht University</t>
  </si>
  <si>
    <t>Lomonosov Moscow State University</t>
  </si>
  <si>
    <t>Russian Federation</t>
  </si>
  <si>
    <t>Rheinisch-Westfälische Technische Hochschule Aachen</t>
  </si>
  <si>
    <t>Technical University of Denmark</t>
  </si>
  <si>
    <t>Universidade de São Paulo (USP)</t>
  </si>
  <si>
    <t>Brazil</t>
  </si>
  <si>
    <t>Tohoku University</t>
  </si>
  <si>
    <t>Queen Mary University of London (QMUL)</t>
  </si>
  <si>
    <t>University of Wisconsin-Madison</t>
  </si>
  <si>
    <t>Qatar University</t>
  </si>
  <si>
    <t>Qatar</t>
  </si>
  <si>
    <t>University of St Andrews</t>
  </si>
  <si>
    <t>Aalto University</t>
  </si>
  <si>
    <t>Finland</t>
  </si>
  <si>
    <t>University of California, Davis</t>
  </si>
  <si>
    <t>Pontificia Universidad Católica de Chile</t>
  </si>
  <si>
    <t>Chile</t>
  </si>
  <si>
    <t>University of Helsinki</t>
  </si>
  <si>
    <t>University College Dublin</t>
  </si>
  <si>
    <t>Leiden University</t>
  </si>
  <si>
    <t>Rice University</t>
  </si>
  <si>
    <t>University of Oslo</t>
  </si>
  <si>
    <t>Norway</t>
  </si>
  <si>
    <t>University of Waterloo</t>
  </si>
  <si>
    <t>Georgia Institute of Technology</t>
  </si>
  <si>
    <t>Indian Institute of Technology Delhi (IITD)</t>
  </si>
  <si>
    <t>India</t>
  </si>
  <si>
    <t>RMIT University</t>
  </si>
  <si>
    <t>Sungkyunkwan University</t>
  </si>
  <si>
    <t>Universiti Kebangsaan Malaysia (UKM)</t>
  </si>
  <si>
    <t>Sapienza University of Rome</t>
  </si>
  <si>
    <t>Indian Institute of Technology Bombay (IITB)</t>
  </si>
  <si>
    <t>Humboldt-Universität zu Berlin</t>
  </si>
  <si>
    <t>Aarhus University</t>
  </si>
  <si>
    <t>University of Bath</t>
  </si>
  <si>
    <t>University of Science and Technology of China</t>
  </si>
  <si>
    <t>Universiti Putra Malaysia (UPM)</t>
  </si>
  <si>
    <t>Universiti Sains Malaysia (USM)</t>
  </si>
  <si>
    <t>Universidad Nacional Autónoma de México (UNAM)</t>
  </si>
  <si>
    <t>Mexico</t>
  </si>
  <si>
    <t>Newcastle University</t>
  </si>
  <si>
    <t>Alma Mater Studiorum - University of Bologna</t>
  </si>
  <si>
    <t>Macquarie University</t>
  </si>
  <si>
    <t>Eindhoven University of Technology</t>
  </si>
  <si>
    <t>Erasmus University Rotterdam</t>
  </si>
  <si>
    <t>University of North Carolina, Chapel Hill</t>
  </si>
  <si>
    <t>King Saud University</t>
  </si>
  <si>
    <t>Texas A&amp;M University</t>
  </si>
  <si>
    <t>Technische Universität Berlin</t>
  </si>
  <si>
    <t>University of Southern California</t>
  </si>
  <si>
    <t>Stockholm University</t>
  </si>
  <si>
    <t>University of Groningen</t>
  </si>
  <si>
    <t>University of Liverpool</t>
  </si>
  <si>
    <t>University of Cape Town</t>
  </si>
  <si>
    <t>South Africa</t>
  </si>
  <si>
    <t>Africa</t>
  </si>
  <si>
    <t>Western University</t>
  </si>
  <si>
    <t>University of Vienna</t>
  </si>
  <si>
    <t>Austria</t>
  </si>
  <si>
    <t>Universiti Teknologi Malaysia (UTM)</t>
  </si>
  <si>
    <t>Wageningen University &amp; Research</t>
  </si>
  <si>
    <t>University of Exeter</t>
  </si>
  <si>
    <t>University of Geneva</t>
  </si>
  <si>
    <t>Lancaster University</t>
  </si>
  <si>
    <t>University of Basel</t>
  </si>
  <si>
    <t>Hanyang University</t>
  </si>
  <si>
    <t>University of Barcelona</t>
  </si>
  <si>
    <t>Spain</t>
  </si>
  <si>
    <t>Michigan State University</t>
  </si>
  <si>
    <t>Ghent University</t>
  </si>
  <si>
    <t>King Abdul Aziz University (KAU)</t>
  </si>
  <si>
    <t>Nagoya University</t>
  </si>
  <si>
    <t>Chalmers University of Technology</t>
  </si>
  <si>
    <t>Al-Farabi Kazakh National University</t>
  </si>
  <si>
    <t>Kazakhstan</t>
  </si>
  <si>
    <t>Washington University in St. Louis</t>
  </si>
  <si>
    <t>University of Montreal</t>
  </si>
  <si>
    <t>University of York</t>
  </si>
  <si>
    <t>Hokkaido University</t>
  </si>
  <si>
    <t>Kyushu University</t>
  </si>
  <si>
    <t>Universitat Autónoma de Barcelona</t>
  </si>
  <si>
    <t>Arizona State University</t>
  </si>
  <si>
    <t>McMaster University</t>
  </si>
  <si>
    <t>Universidad de Chile</t>
  </si>
  <si>
    <t>National Tsing Hua University</t>
  </si>
  <si>
    <t>Khalifa University of Science and Technology</t>
  </si>
  <si>
    <t>United Arab Emirates</t>
  </si>
  <si>
    <t>Tongji University</t>
  </si>
  <si>
    <t>University of California, Santa Barbara (UCSB)</t>
  </si>
  <si>
    <t>Indian Institute of Technology Madras (IITM)</t>
  </si>
  <si>
    <t>Cardiff University</t>
  </si>
  <si>
    <t>Emory University</t>
  </si>
  <si>
    <t>Curtin University</t>
  </si>
  <si>
    <t>University of Bern</t>
  </si>
  <si>
    <t>University of Wollongong</t>
  </si>
  <si>
    <t>Wuhan University</t>
  </si>
  <si>
    <t>Tecnológico de Monterrey (ITESM)</t>
  </si>
  <si>
    <t>University Complutense Madrid</t>
  </si>
  <si>
    <t>UNIVERSITAS INDONESIA</t>
  </si>
  <si>
    <t>Indonesia</t>
  </si>
  <si>
    <t>Ohio State University</t>
  </si>
  <si>
    <t>Queen's University, Ontario</t>
  </si>
  <si>
    <t>Université Catholique de Louvain (UCL)</t>
  </si>
  <si>
    <t>Universität Hamburg</t>
  </si>
  <si>
    <t>University of Reading</t>
  </si>
  <si>
    <t>Vrije Universiteit Amsterdam</t>
  </si>
  <si>
    <t>Waseda University</t>
  </si>
  <si>
    <t>University of Otago</t>
  </si>
  <si>
    <t>Vienna University of Technology</t>
  </si>
  <si>
    <t>National Yang Ming Chiao Tung University</t>
  </si>
  <si>
    <t>Queen's University Belfast</t>
  </si>
  <si>
    <t>Universität Freiburg</t>
  </si>
  <si>
    <t>University of Gothenburg</t>
  </si>
  <si>
    <t>National Cheng Kung University (NCKU)</t>
  </si>
  <si>
    <t>University of Twente</t>
  </si>
  <si>
    <t>Ecole Normale Supérieure de Lyon</t>
  </si>
  <si>
    <t>Universidad Autónoma de Madrid</t>
  </si>
  <si>
    <t>Deakin University</t>
  </si>
  <si>
    <t>Rheinische Friedrich-Wilhelms-Universität Bonn</t>
  </si>
  <si>
    <t>University of Maryland, College Park</t>
  </si>
  <si>
    <t>University of Minnesota (System)</t>
  </si>
  <si>
    <t>University of Calgary</t>
  </si>
  <si>
    <t>Universidad de Los Andes Colombia</t>
  </si>
  <si>
    <t>Colombia</t>
  </si>
  <si>
    <t>University of Florida</t>
  </si>
  <si>
    <t>University of Lausanne</t>
  </si>
  <si>
    <t>Eberhard Karls Universität Tübingen</t>
  </si>
  <si>
    <t>Indian Institute of Technology Kharagpur (IITKGP)</t>
  </si>
  <si>
    <t>Keio University</t>
  </si>
  <si>
    <t>Technische Universität Dresden</t>
  </si>
  <si>
    <t>Indian Institute of Science (IISc) Bangalore</t>
  </si>
  <si>
    <t>University of Ottawa</t>
  </si>
  <si>
    <t>Chulalongkorn University</t>
  </si>
  <si>
    <t>Thailand</t>
  </si>
  <si>
    <t>Indian Institute of Technology Kanpur (IITK)</t>
  </si>
  <si>
    <t>Tel Aviv University</t>
  </si>
  <si>
    <t>Israel</t>
  </si>
  <si>
    <t>Universitas Gadjah Mada</t>
  </si>
  <si>
    <t>Loughborough University</t>
  </si>
  <si>
    <t>Queensland University of Technology</t>
  </si>
  <si>
    <t>The University of Newcastle</t>
  </si>
  <si>
    <t>Université Libre de Bruxelles (ULB)</t>
  </si>
  <si>
    <t>United Arab Emirates University</t>
  </si>
  <si>
    <t>Massey University</t>
  </si>
  <si>
    <t>University of Lisbon</t>
  </si>
  <si>
    <t>Portugal</t>
  </si>
  <si>
    <t>Universität Erlangen-Nürnberg</t>
  </si>
  <si>
    <t>La Trobe University</t>
  </si>
  <si>
    <t>Universidade Estadual de Campinas (Unicamp)</t>
  </si>
  <si>
    <t>University of Padova</t>
  </si>
  <si>
    <t>University of Rochester</t>
  </si>
  <si>
    <t>American University of Beirut (AUB)</t>
  </si>
  <si>
    <t>Lebanon</t>
  </si>
  <si>
    <t>University of Porto</t>
  </si>
  <si>
    <t>Maastricht University</t>
  </si>
  <si>
    <t>Hebrew University of Jerusalem</t>
  </si>
  <si>
    <t>Victoria University of Wellington</t>
  </si>
  <si>
    <t>Politecnico di Torino</t>
  </si>
  <si>
    <t>Georg-August-Universität Göttingen</t>
  </si>
  <si>
    <t>Hamad Bin Khalifa University</t>
  </si>
  <si>
    <t>Hong Kong Baptist University</t>
  </si>
  <si>
    <t>University College Cork</t>
  </si>
  <si>
    <t>Beijing Normal University</t>
  </si>
  <si>
    <t>Dartmouth College</t>
  </si>
  <si>
    <t>University of Massachusetts, Amherst</t>
  </si>
  <si>
    <t>Vanderbilt University</t>
  </si>
  <si>
    <t>Universiti Teknologi Petronas (UTP)</t>
  </si>
  <si>
    <t>University of Strathclyde</t>
  </si>
  <si>
    <t>Taylor's University (Malaysia)</t>
  </si>
  <si>
    <t>Technische Universität Darmstadt</t>
  </si>
  <si>
    <t>Bandung Institute of Technology (ITB)</t>
  </si>
  <si>
    <t>Harbin Institute of Technology</t>
  </si>
  <si>
    <t>Tianjin University</t>
  </si>
  <si>
    <t>Université Paris 1 Panthéon-Sorbonne</t>
  </si>
  <si>
    <t>Beijing Institute of Technology</t>
  </si>
  <si>
    <t>Universidad Nacional de Colombia</t>
  </si>
  <si>
    <t>University of Canterbury</t>
  </si>
  <si>
    <t>University of Aberdeen</t>
  </si>
  <si>
    <t>University of Navarra</t>
  </si>
  <si>
    <t>University of Surrey</t>
  </si>
  <si>
    <t>Charles University</t>
  </si>
  <si>
    <t>Czechia</t>
  </si>
  <si>
    <t>Universitat Pompeu Fabra</t>
  </si>
  <si>
    <t>Norwegian University of Science And Technology</t>
  </si>
  <si>
    <t>Griffith University</t>
  </si>
  <si>
    <t>Middle East Technical University</t>
  </si>
  <si>
    <t>Türkiye</t>
  </si>
  <si>
    <t>UCSI University</t>
  </si>
  <si>
    <t>University of Warsaw</t>
  </si>
  <si>
    <t>Poland</t>
  </si>
  <si>
    <t>American University of Sharjah (AUS)</t>
  </si>
  <si>
    <t>North Carolina State University</t>
  </si>
  <si>
    <t>Universität zu Köln</t>
  </si>
  <si>
    <t>University of Virginia</t>
  </si>
  <si>
    <t>Sun Yat-sen University</t>
  </si>
  <si>
    <t>University of Milan</t>
  </si>
  <si>
    <t>University of Sussex</t>
  </si>
  <si>
    <t>Radboud University Nijmegen</t>
  </si>
  <si>
    <t>University of Antwerp</t>
  </si>
  <si>
    <t>University of Pittsburgh</t>
  </si>
  <si>
    <t>University of Waikato</t>
  </si>
  <si>
    <t>Dalhousie University</t>
  </si>
  <si>
    <t>University of Galway / Ollscoil na Gaillimhe</t>
  </si>
  <si>
    <t>Georgetown University</t>
  </si>
  <si>
    <t>University of Macau</t>
  </si>
  <si>
    <t>Macao SAR, China</t>
  </si>
  <si>
    <t>Heriot-Watt University</t>
  </si>
  <si>
    <t>Universitas Airlangga</t>
  </si>
  <si>
    <t>University of Arizona</t>
  </si>
  <si>
    <t>University of Bergen</t>
  </si>
  <si>
    <t>University of The Witwatersrand</t>
  </si>
  <si>
    <t>Swansea University</t>
  </si>
  <si>
    <t>University of California, Irvine</t>
  </si>
  <si>
    <t>Case Western Reserve University</t>
  </si>
  <si>
    <t>Swinburne University of Technology</t>
  </si>
  <si>
    <t>University of Notre Dame</t>
  </si>
  <si>
    <t>Vrije Universiteit Brussel (VUB)</t>
  </si>
  <si>
    <t>Istanbul Technical University</t>
  </si>
  <si>
    <t>University of Colorado Boulder</t>
  </si>
  <si>
    <t>Université Paris Cité</t>
  </si>
  <si>
    <t>Universidad Carlos III de Madrid</t>
  </si>
  <si>
    <t>Stellenbosch University</t>
  </si>
  <si>
    <t>Jagiellonian University</t>
  </si>
  <si>
    <t>University of Southern Denmark</t>
  </si>
  <si>
    <t>Xi'an Jiaotong University</t>
  </si>
  <si>
    <t>Aalborg University</t>
  </si>
  <si>
    <t>Indiana University Bloomington</t>
  </si>
  <si>
    <t>Simon Fraser University</t>
  </si>
  <si>
    <t>University of Johannesburg</t>
  </si>
  <si>
    <t>City St George’s, University of London</t>
  </si>
  <si>
    <t>Linköping University</t>
  </si>
  <si>
    <t>Ulsan National Institute of Science and Technology</t>
  </si>
  <si>
    <t>Universität Stuttgart</t>
  </si>
  <si>
    <t>University of Miami</t>
  </si>
  <si>
    <t>University of Tasmania</t>
  </si>
  <si>
    <t>Goethe Universität Frankfurt am Main</t>
  </si>
  <si>
    <t>L.N. Gumilyov Eurasian National University</t>
  </si>
  <si>
    <t>Universidade Federal do Rio de Janeiro</t>
  </si>
  <si>
    <t>Huazhong University of Science and Technology</t>
  </si>
  <si>
    <t>Bauman Moscow State Technical University</t>
  </si>
  <si>
    <t>Université Grenoble Alpes</t>
  </si>
  <si>
    <t>University of Tehran</t>
  </si>
  <si>
    <t>Iran (Islamic Republic of)</t>
  </si>
  <si>
    <t>Koc University</t>
  </si>
  <si>
    <t>Sichuan University</t>
  </si>
  <si>
    <t>University of Jordan</t>
  </si>
  <si>
    <t>Jordan</t>
  </si>
  <si>
    <t>University of Leicester</t>
  </si>
  <si>
    <t>Universidade Nova de Lisboa</t>
  </si>
  <si>
    <t>Rutgers University – New Brunswick</t>
  </si>
  <si>
    <t>University of Delhi</t>
  </si>
  <si>
    <t>University of Sharjah</t>
  </si>
  <si>
    <t>Kyung Hee University</t>
  </si>
  <si>
    <t>Satbayev University (previously Kazakh Technical University named after K.I. Satpaev)</t>
  </si>
  <si>
    <t>York University</t>
  </si>
  <si>
    <t>Indian Institute of Technology Guwahati (IITG)</t>
  </si>
  <si>
    <t>Sultan Qaboos University</t>
  </si>
  <si>
    <t>Oman</t>
  </si>
  <si>
    <t>Tufts University</t>
  </si>
  <si>
    <t>Universidad Politécnica de Madrid</t>
  </si>
  <si>
    <t>University of Illinois Chicago (UIC)</t>
  </si>
  <si>
    <t>Indian Institute of Technology Roorkee (IITR)</t>
  </si>
  <si>
    <t>Shandong University</t>
  </si>
  <si>
    <t>Xiamen University</t>
  </si>
  <si>
    <t>University of Oulu</t>
  </si>
  <si>
    <t>Southern University of Science and Technology (SUSTech)</t>
  </si>
  <si>
    <t>University of Pisa</t>
  </si>
  <si>
    <t>National Taiwan University of Science and Technology (Taiwan Tech)</t>
  </si>
  <si>
    <t>Pontificia Universidad Católica del Perú (PUCP)</t>
  </si>
  <si>
    <t>Peru</t>
  </si>
  <si>
    <t>Cairo University</t>
  </si>
  <si>
    <t>Egypt</t>
  </si>
  <si>
    <t>Tilburg University</t>
  </si>
  <si>
    <t>University of Coimbra</t>
  </si>
  <si>
    <t>Technion - Israel Institute of Technology</t>
  </si>
  <si>
    <t>Universität Innsbruck</t>
  </si>
  <si>
    <t>University of Münster</t>
  </si>
  <si>
    <t>University of Tsukuba</t>
  </si>
  <si>
    <t>Quaid-i-azam University</t>
  </si>
  <si>
    <t>Pakistan</t>
  </si>
  <si>
    <t>Nankai University</t>
  </si>
  <si>
    <t>National Technical University of Athens</t>
  </si>
  <si>
    <t>Greece</t>
  </si>
  <si>
    <t>Università degli Studi di Roma - Tor Vergata</t>
  </si>
  <si>
    <t>George Washington University</t>
  </si>
  <si>
    <t>Mahidol University</t>
  </si>
  <si>
    <t>University of Victoria</t>
  </si>
  <si>
    <t>Virginia Polytechnic Institute (Virginia Tech)</t>
  </si>
  <si>
    <t>University of Chinese Academy of Sciences (UCAS)</t>
  </si>
  <si>
    <t>University of Pretoria</t>
  </si>
  <si>
    <t>University of Tartu</t>
  </si>
  <si>
    <t>Estonia</t>
  </si>
  <si>
    <t>University of the Philippines</t>
  </si>
  <si>
    <t>Philippines</t>
  </si>
  <si>
    <t>University of Turku</t>
  </si>
  <si>
    <t>RUDN University</t>
  </si>
  <si>
    <t>Sciences Po Paris</t>
  </si>
  <si>
    <t>Universiti Brunei Darussalam (UBD)</t>
  </si>
  <si>
    <t>Brunei Darussalam</t>
  </si>
  <si>
    <t>Daegu Gyeongbuk Institute of Science and Technology (DGIST)</t>
  </si>
  <si>
    <t>Bogazici University</t>
  </si>
  <si>
    <t>National University of Sciences And Technology (NUST) Islamabad</t>
  </si>
  <si>
    <t>Pontificia Universidad Javeriana</t>
  </si>
  <si>
    <t>Oxford Brookes University</t>
  </si>
  <si>
    <t>Saint Petersburg State University</t>
  </si>
  <si>
    <t>Sharif University of Technology</t>
  </si>
  <si>
    <t>South China University of Technology</t>
  </si>
  <si>
    <t>University of Saskatchewan</t>
  </si>
  <si>
    <t>University of Liege</t>
  </si>
  <si>
    <t>University of Naples - Federico II</t>
  </si>
  <si>
    <t>The American University in Cairo</t>
  </si>
  <si>
    <t>University of East Anglia (UEA)</t>
  </si>
  <si>
    <t>University of Luxembourg</t>
  </si>
  <si>
    <t>Luxembourg</t>
  </si>
  <si>
    <t>Northeastern University</t>
  </si>
  <si>
    <t>Brunel University of London</t>
  </si>
  <si>
    <t>Gwangju Institute of Science and Technology (GIST)</t>
  </si>
  <si>
    <t>Flinders University</t>
  </si>
  <si>
    <t>Beihang University (former BUAA)</t>
  </si>
  <si>
    <t>Birkbeck College, University of London</t>
  </si>
  <si>
    <t>National and Kapodistrian University of Athens</t>
  </si>
  <si>
    <t>Abu Dhabi University</t>
  </si>
  <si>
    <t>Sejong University</t>
  </si>
  <si>
    <t>Southeast University, China</t>
  </si>
  <si>
    <t>Universitat Politècnica de Catalunya</t>
  </si>
  <si>
    <t>Aston University</t>
  </si>
  <si>
    <t>Ruhr-Universität Bochum</t>
  </si>
  <si>
    <t>Lappeenranta-Lahti University of Technology LUT</t>
  </si>
  <si>
    <t>University of Kent</t>
  </si>
  <si>
    <t>IPB University (aka Bogor Agricultural University)</t>
  </si>
  <si>
    <t>Western Sydney University</t>
  </si>
  <si>
    <t>Umeå University</t>
  </si>
  <si>
    <t>University of Granada</t>
  </si>
  <si>
    <t>University of Limerick</t>
  </si>
  <si>
    <t>Sabanci University</t>
  </si>
  <si>
    <t>University of Florence</t>
  </si>
  <si>
    <t>Institut National des Sciences Appliquées de Lyon (INSA)</t>
  </si>
  <si>
    <t>Lincoln University</t>
  </si>
  <si>
    <t>University of Turin</t>
  </si>
  <si>
    <t>Università  Cattolica del Sacro Cuore</t>
  </si>
  <si>
    <t>Auckland University of Technology</t>
  </si>
  <si>
    <t>Dublin City University</t>
  </si>
  <si>
    <t>Sunway University</t>
  </si>
  <si>
    <t>University at Buffalo SUNY</t>
  </si>
  <si>
    <t>University of Southern Queensland</t>
  </si>
  <si>
    <t>Bilkent University</t>
  </si>
  <si>
    <t>Czech Technical University In Prague</t>
  </si>
  <si>
    <t>Julius-Maximilians-Universität Würzburg</t>
  </si>
  <si>
    <t>Universität Mannheim</t>
  </si>
  <si>
    <t>University of Aveiro</t>
  </si>
  <si>
    <t>National Taipei University of Technology</t>
  </si>
  <si>
    <t>Université de Strasbourg</t>
  </si>
  <si>
    <t>Universitat Politecnica de Valencia</t>
  </si>
  <si>
    <t>Murdoch University</t>
  </si>
  <si>
    <t>Tampere University</t>
  </si>
  <si>
    <t>Università  degli Studi di Pavia</t>
  </si>
  <si>
    <t>Washington State University</t>
  </si>
  <si>
    <t>Graz University of Technology</t>
  </si>
  <si>
    <t>Aix-Marseille University</t>
  </si>
  <si>
    <t>University of Dundee</t>
  </si>
  <si>
    <t>Masaryk University</t>
  </si>
  <si>
    <t>Universitat de Valencia</t>
  </si>
  <si>
    <t>Université de Montpellier</t>
  </si>
  <si>
    <t>East China Normal University</t>
  </si>
  <si>
    <t>Leibniz Universität Hannover</t>
  </si>
  <si>
    <t>National Taiwan Normal University</t>
  </si>
  <si>
    <t>Prince Mohammad Bin Fahd University</t>
  </si>
  <si>
    <t>Universitat Ramon Llull</t>
  </si>
  <si>
    <t>IE University</t>
  </si>
  <si>
    <t>National Sun Yat-sen University</t>
  </si>
  <si>
    <t>Ajman University</t>
  </si>
  <si>
    <t>James Cook University</t>
  </si>
  <si>
    <t>Macau University of Science and Technology</t>
  </si>
  <si>
    <t>National Research University Higher School of Economics (HSE, Moscow)</t>
  </si>
  <si>
    <t>Universität Konstanz</t>
  </si>
  <si>
    <t>University of California, Riverside</t>
  </si>
  <si>
    <t>Vilnius University</t>
  </si>
  <si>
    <t>Lithuania</t>
  </si>
  <si>
    <t>Belarusian State University</t>
  </si>
  <si>
    <t>Belarus</t>
  </si>
  <si>
    <t>Universität Bayreuth</t>
  </si>
  <si>
    <t>Iowa State University</t>
  </si>
  <si>
    <t>Kazan Federal University</t>
  </si>
  <si>
    <t>Universidade Estadual Paulista "Júlio de Mesquita Filho" (UNESP)</t>
  </si>
  <si>
    <t>Johannes Gutenberg Universität Mainz</t>
  </si>
  <si>
    <t>Shenzhen University</t>
  </si>
  <si>
    <t>Stony Brook University</t>
  </si>
  <si>
    <t>University of Cyprus</t>
  </si>
  <si>
    <t>Cyprus</t>
  </si>
  <si>
    <t>Amirkabir University of Technology</t>
  </si>
  <si>
    <t>University of Essex</t>
  </si>
  <si>
    <t>Colorado State University</t>
  </si>
  <si>
    <t>Universidad Nacional de La Plata</t>
  </si>
  <si>
    <t>University of California, Santa Cruz</t>
  </si>
  <si>
    <t>Jordan University of Science &amp; Technology</t>
  </si>
  <si>
    <t>Novosibirsk State University</t>
  </si>
  <si>
    <t>Royal Holloway University of London</t>
  </si>
  <si>
    <t>Università Vita-Salute San Raffaele</t>
  </si>
  <si>
    <t>Anna University</t>
  </si>
  <si>
    <t>Concordia University</t>
  </si>
  <si>
    <t>Shanghai University</t>
  </si>
  <si>
    <t>University of Kansas</t>
  </si>
  <si>
    <t>Ben Gurion University of The Negev</t>
  </si>
  <si>
    <t>Laval University</t>
  </si>
  <si>
    <t>Tashkent Institute of Irrigation and Agricultural Mechanization Engineers - National Research University (TIIAME-NRU)</t>
  </si>
  <si>
    <t>Uzbekistan</t>
  </si>
  <si>
    <t>Universidad de Sevilla</t>
  </si>
  <si>
    <t>Jilin University</t>
  </si>
  <si>
    <t>Johannes Kepler University Linz</t>
  </si>
  <si>
    <t>Pusan National University</t>
  </si>
  <si>
    <t>Università della Svizzera Italiana</t>
  </si>
  <si>
    <t>Moscow Institute of Physics and Technology State University</t>
  </si>
  <si>
    <t>Universität Potsdam</t>
  </si>
  <si>
    <t>Chung-Ang University</t>
  </si>
  <si>
    <t>Hiroshima University</t>
  </si>
  <si>
    <t>University of Science and Technology Beijing</t>
  </si>
  <si>
    <t>Dalian University of Technology</t>
  </si>
  <si>
    <t>Duy Tan University</t>
  </si>
  <si>
    <t>Viet Nam</t>
  </si>
  <si>
    <t>Kobe University</t>
  </si>
  <si>
    <t>Aristotle University of Thessaloniki</t>
  </si>
  <si>
    <t>University of Trento</t>
  </si>
  <si>
    <t>Edith Cowan University</t>
  </si>
  <si>
    <t>Technische Universität Bergakademie Freiberg</t>
  </si>
  <si>
    <t>Warsaw University of Technology</t>
  </si>
  <si>
    <t>Universidad de Santiago de Chile - USACH</t>
  </si>
  <si>
    <t>Central South University</t>
  </si>
  <si>
    <t>Imam Abdulrahman Bin Faisal University (formerly University of Dammam)</t>
  </si>
  <si>
    <t>Universiti Utara Malaysia (UUM)</t>
  </si>
  <si>
    <t>Université de Bordeaux</t>
  </si>
  <si>
    <t>University of Canberra</t>
  </si>
  <si>
    <t>Iran University of Science and Technology</t>
  </si>
  <si>
    <t>Justus-Liebig-Universität Gießen</t>
  </si>
  <si>
    <t>University of Jyväskylä</t>
  </si>
  <si>
    <t>Central Queensland University Australia (CQUniversity)</t>
  </si>
  <si>
    <t>Northwestern Polytechnical University</t>
  </si>
  <si>
    <t>Tomsk State University</t>
  </si>
  <si>
    <t>Universidad de Costa Rica</t>
  </si>
  <si>
    <t>Costa Rica</t>
  </si>
  <si>
    <t>Shoolini University of Biotechnology and Management Sciences</t>
  </si>
  <si>
    <t>China Agricultural University</t>
  </si>
  <si>
    <t>Chongqing University</t>
  </si>
  <si>
    <t>Ewha Womans University</t>
  </si>
  <si>
    <t>Hunan University</t>
  </si>
  <si>
    <t>University of Guelph</t>
  </si>
  <si>
    <t>China Medical University</t>
  </si>
  <si>
    <t>Institut Teknologi Sepuluh Nopember (ITS)</t>
  </si>
  <si>
    <t>INTI International University</t>
  </si>
  <si>
    <t>Ateneo de Manila University</t>
  </si>
  <si>
    <t>Singapore Management University</t>
  </si>
  <si>
    <t>SOAS University of London</t>
  </si>
  <si>
    <t>University of Bradford</t>
  </si>
  <si>
    <t>Lebanese University</t>
  </si>
  <si>
    <t>Universitas Padjadjaran (UNPAD)</t>
  </si>
  <si>
    <t>Pontificia Universidad Católica Argentina Santa María de los Buenos Aires - UCA</t>
  </si>
  <si>
    <t>University of Stirling</t>
  </si>
  <si>
    <t>Kyungpook National University</t>
  </si>
  <si>
    <t>Singapore University of Technology and Design</t>
  </si>
  <si>
    <t>Universidad Austral - Argentina</t>
  </si>
  <si>
    <t>University of Electronic Science and Technology of China</t>
  </si>
  <si>
    <t>Ural Federal University</t>
  </si>
  <si>
    <t>University of Huddersfield</t>
  </si>
  <si>
    <t>The University of Georgia</t>
  </si>
  <si>
    <t>631-640</t>
  </si>
  <si>
    <t>Boston College</t>
  </si>
  <si>
    <t>Chiang Mai University</t>
  </si>
  <si>
    <t>University of Hull</t>
  </si>
  <si>
    <t>University of Salamanca</t>
  </si>
  <si>
    <t>The Education University of Hong Kong</t>
  </si>
  <si>
    <t>Universität Bremen</t>
  </si>
  <si>
    <t>University of Genoa</t>
  </si>
  <si>
    <t>University of Iowa</t>
  </si>
  <si>
    <t>University of Connecticut</t>
  </si>
  <si>
    <t>601-610</t>
  </si>
  <si>
    <t>King Khalid University</t>
  </si>
  <si>
    <t>701-710</t>
  </si>
  <si>
    <t>Lebanese American University</t>
  </si>
  <si>
    <t>681-690</t>
  </si>
  <si>
    <t>Prince Sultan University</t>
  </si>
  <si>
    <t>Universität Leipzig</t>
  </si>
  <si>
    <t>University of Ljubljana</t>
  </si>
  <si>
    <t>Slovenia</t>
  </si>
  <si>
    <t>Jinan University (China)</t>
  </si>
  <si>
    <t>University of Utah</t>
  </si>
  <si>
    <t>Ain Shams University</t>
  </si>
  <si>
    <t>Universiti Teknologi MARA - UiTM</t>
  </si>
  <si>
    <t>University of Milano-Bicocca</t>
  </si>
  <si>
    <t>University of the Punjab</t>
  </si>
  <si>
    <t>Universität Ulm</t>
  </si>
  <si>
    <t>University of Hawaii at Mañoa</t>
  </si>
  <si>
    <t>University of Windsor</t>
  </si>
  <si>
    <t>Florida State University</t>
  </si>
  <si>
    <t>Northumbria University at Newcastle</t>
  </si>
  <si>
    <t>Thammasat University</t>
  </si>
  <si>
    <t>641-650</t>
  </si>
  <si>
    <t>Universiti Tenaga Nasional (UNITEN)</t>
  </si>
  <si>
    <t>Hitotsubashi University</t>
  </si>
  <si>
    <t>University of Delaware</t>
  </si>
  <si>
    <t>Lahore University of Management Sciences (LUMS)</t>
  </si>
  <si>
    <t>Indian Institute of Technology Indore</t>
  </si>
  <si>
    <t>651-660</t>
  </si>
  <si>
    <t>University of Houston</t>
  </si>
  <si>
    <t>Al Ain University</t>
  </si>
  <si>
    <t>Coventry University</t>
  </si>
  <si>
    <t>Jawaharlal Nehru University</t>
  </si>
  <si>
    <t>Sogang University</t>
  </si>
  <si>
    <t>University of Kwazulu-Natal</t>
  </si>
  <si>
    <t>Ajou University</t>
  </si>
  <si>
    <t>611-620</t>
  </si>
  <si>
    <t>American University of the Middle East</t>
  </si>
  <si>
    <t>Kuwait</t>
  </si>
  <si>
    <t>University of Debrecen</t>
  </si>
  <si>
    <t>Hungary</t>
  </si>
  <si>
    <t>Bangor University</t>
  </si>
  <si>
    <t>Indian Institute of Technology BHU Varanasi (IIT BHU Varanasi)</t>
  </si>
  <si>
    <t>621-630</t>
  </si>
  <si>
    <t>Renmin (People’s) University of China</t>
  </si>
  <si>
    <t>Savitribai Phule Pune University</t>
  </si>
  <si>
    <t>University of Minho</t>
  </si>
  <si>
    <t>Colorado School of Mines</t>
  </si>
  <si>
    <t>Hacettepe University</t>
  </si>
  <si>
    <t>Isfahan University of Technology</t>
  </si>
  <si>
    <t>Pontificia Universidade Católica do Rio de Janeiro (PUC - Rio)</t>
  </si>
  <si>
    <t>Brno University of Technology</t>
  </si>
  <si>
    <t>691-700</t>
  </si>
  <si>
    <t>Chandigarh University</t>
  </si>
  <si>
    <t>Universität Jena</t>
  </si>
  <si>
    <t>Universidad Adolfo Ibáñez</t>
  </si>
  <si>
    <t>Universiti Teknologi Brunei</t>
  </si>
  <si>
    <t>University of Tabriz</t>
  </si>
  <si>
    <t>Universidad Pontificia Comillas</t>
  </si>
  <si>
    <t>Florida International University</t>
  </si>
  <si>
    <t>University of Iceland</t>
  </si>
  <si>
    <t>Iceland</t>
  </si>
  <si>
    <t>Charles Darwin University</t>
  </si>
  <si>
    <t>Eotvos Lorand University</t>
  </si>
  <si>
    <t>University of Dhaka</t>
  </si>
  <si>
    <t>Bangladesh</t>
  </si>
  <si>
    <t>711-720</t>
  </si>
  <si>
    <t>American University</t>
  </si>
  <si>
    <t>National Central University</t>
  </si>
  <si>
    <t>Université Claude Bernard Lyon 1</t>
  </si>
  <si>
    <t>Université Paul Sabatier Toulouse III</t>
  </si>
  <si>
    <t>American University of Ras Al Khaimah ( AURAK )</t>
  </si>
  <si>
    <t>Bond University</t>
  </si>
  <si>
    <t>Illinois Institute of Technology</t>
  </si>
  <si>
    <t>National Research Nuclear University MEPhI (Moscow Engineering Physics Institute)</t>
  </si>
  <si>
    <t>671-680</t>
  </si>
  <si>
    <t>Universidade Federal de Minas Gerais</t>
  </si>
  <si>
    <t>Zayed University</t>
  </si>
  <si>
    <t>Asia Pacific University of Technology and Innovation (APU) Malaysia</t>
  </si>
  <si>
    <t>Hasselt University</t>
  </si>
  <si>
    <t>Management and Science University - MSU Malaysia</t>
  </si>
  <si>
    <t>Taipei Medical University</t>
  </si>
  <si>
    <t>Tulane University</t>
  </si>
  <si>
    <t>University of Szeged</t>
  </si>
  <si>
    <t>University of Texas at Dallas</t>
  </si>
  <si>
    <t>Canadian University of Dubai</t>
  </si>
  <si>
    <t>National Chengchi University</t>
  </si>
  <si>
    <t>University of Eastern Finland</t>
  </si>
  <si>
    <t>University of Siena</t>
  </si>
  <si>
    <t>University of Tennessee</t>
  </si>
  <si>
    <t>Nottingham Trent University</t>
  </si>
  <si>
    <t>Peter the Great St.Petersburg Polytechnic University</t>
  </si>
  <si>
    <t>741-750</t>
  </si>
  <si>
    <t>Universiti Malaysia Pahang Al-Sultan Abdullah (UMPSA)</t>
  </si>
  <si>
    <t>University of Ulster</t>
  </si>
  <si>
    <t>Applied Science University - Bahrain</t>
  </si>
  <si>
    <t>Bahrain</t>
  </si>
  <si>
    <t>661-670</t>
  </si>
  <si>
    <t>City University of New York</t>
  </si>
  <si>
    <t>International Islamic University Malaysia (IIUM)</t>
  </si>
  <si>
    <t>Universidad de Concepción</t>
  </si>
  <si>
    <t>University of Plymouth</t>
  </si>
  <si>
    <t>Christian-Albrechts-Universität zu Kiel</t>
  </si>
  <si>
    <t>Dongguk University</t>
  </si>
  <si>
    <t>Saint Joseph University of Beirut (USJ)</t>
  </si>
  <si>
    <t>Zhengzhou University</t>
  </si>
  <si>
    <t>Umm Al-Qura University</t>
  </si>
  <si>
    <t>University of New Brunswick</t>
  </si>
  <si>
    <t>721-730</t>
  </si>
  <si>
    <t>Diponegoro University</t>
  </si>
  <si>
    <t>Oregon State University</t>
  </si>
  <si>
    <t>Universidad del Pais Vasco</t>
  </si>
  <si>
    <t>Yeshiva University</t>
  </si>
  <si>
    <t>Istanbul University</t>
  </si>
  <si>
    <t>Kazakh National Pedagogical University Abai</t>
  </si>
  <si>
    <t>Missouri University of Science and Technology</t>
  </si>
  <si>
    <t>National Chung Hsing University</t>
  </si>
  <si>
    <t>Universidade de Santiago de Compostela</t>
  </si>
  <si>
    <t>University of Crete</t>
  </si>
  <si>
    <t>University of South Carolina</t>
  </si>
  <si>
    <t>Tallinn University of Technology</t>
  </si>
  <si>
    <t>Universität des Saarlandes</t>
  </si>
  <si>
    <t>University of Portsmouth</t>
  </si>
  <si>
    <t>Lincoln University College, Malaysia</t>
  </si>
  <si>
    <t>Southern Cross University</t>
  </si>
  <si>
    <t>Universidad de Zaragoza</t>
  </si>
  <si>
    <t>University of Chemistry and Technology, Prague</t>
  </si>
  <si>
    <t>University of Fribourg</t>
  </si>
  <si>
    <t>Abo Akademi University</t>
  </si>
  <si>
    <t>Inha University</t>
  </si>
  <si>
    <t>Libera Universita' di Bolzano</t>
  </si>
  <si>
    <t>Manchester Metropolitan University</t>
  </si>
  <si>
    <t>University of Manitoba</t>
  </si>
  <si>
    <t>761-770</t>
  </si>
  <si>
    <t>King Faisal University</t>
  </si>
  <si>
    <t>University of Tromso, The Arctic University of Norway</t>
  </si>
  <si>
    <t>MGIMO University</t>
  </si>
  <si>
    <t>Paris Lodron University of Salzburg</t>
  </si>
  <si>
    <t>Universidad de la República (UdelaR)</t>
  </si>
  <si>
    <t>Uruguay</t>
  </si>
  <si>
    <t>University of Brescia</t>
  </si>
  <si>
    <t>China University of Mining and Technology</t>
  </si>
  <si>
    <t>De La Salle University</t>
  </si>
  <si>
    <t>Konkuk University</t>
  </si>
  <si>
    <t>Université de Lille</t>
  </si>
  <si>
    <t>University of Agriculture, Faisalabad</t>
  </si>
  <si>
    <t>University of South Florida</t>
  </si>
  <si>
    <t>Bar-Ilan University</t>
  </si>
  <si>
    <t>Ca' Foscari University of Venice</t>
  </si>
  <si>
    <t>Kingston University, London</t>
  </si>
  <si>
    <t>Memorial University of Newfoundland</t>
  </si>
  <si>
    <t>COMSATS University Islamabad</t>
  </si>
  <si>
    <t>Indian Institute of Technology Hyderabad (IITH)</t>
  </si>
  <si>
    <t>University of Mumbai</t>
  </si>
  <si>
    <t>University of Oklahoma</t>
  </si>
  <si>
    <t>801-850</t>
  </si>
  <si>
    <t>Birla Institute of Technology and Science</t>
  </si>
  <si>
    <t>Chang Gung University</t>
  </si>
  <si>
    <t>Karl-Franzens-Universität Graz</t>
  </si>
  <si>
    <t>Lehigh University</t>
  </si>
  <si>
    <t>Palacký University in Olomouc</t>
  </si>
  <si>
    <t>East China University of Science and Technology</t>
  </si>
  <si>
    <t>Stevens Institute of Technology</t>
  </si>
  <si>
    <t>Technische Universität Dortmund</t>
  </si>
  <si>
    <t>Beirut Arab University</t>
  </si>
  <si>
    <t>Jadavpur University</t>
  </si>
  <si>
    <t>American University in Dubai</t>
  </si>
  <si>
    <t>University of Haifa</t>
  </si>
  <si>
    <t>HUFS - Hankuk (Korea) University of Foreign Studies</t>
  </si>
  <si>
    <t>Nanjing University of Aeronautics and Astronautics</t>
  </si>
  <si>
    <t>Ritsumeikan University</t>
  </si>
  <si>
    <t>University of Brawijaya</t>
  </si>
  <si>
    <t>Comenius University Bratislava</t>
  </si>
  <si>
    <t>Slovakia</t>
  </si>
  <si>
    <t>Ton Duc Thang University</t>
  </si>
  <si>
    <t>China University of Petroleum</t>
  </si>
  <si>
    <t>Cyprus University of Technology</t>
  </si>
  <si>
    <t>951-1000</t>
  </si>
  <si>
    <t>Baku State University</t>
  </si>
  <si>
    <t>Azerbaijan</t>
  </si>
  <si>
    <t>Tomsk Polytechnic University</t>
  </si>
  <si>
    <t>731-740</t>
  </si>
  <si>
    <t>Université Côte d’Azur</t>
  </si>
  <si>
    <t>Eastern Mediterranean University</t>
  </si>
  <si>
    <t>Northern Cyprus</t>
  </si>
  <si>
    <t>Universidade Federal do Rio Grande Do Sul</t>
  </si>
  <si>
    <t>Universität Regensburg</t>
  </si>
  <si>
    <t>791-800</t>
  </si>
  <si>
    <t>Vellore Institute of Technology (VIT), Vellore, India</t>
  </si>
  <si>
    <t>Rensselaer Polytechnic Institute</t>
  </si>
  <si>
    <t>Symbiosis International (Deemed University)</t>
  </si>
  <si>
    <t>=696</t>
  </si>
  <si>
    <t>TUHH Hamburg University of Technology</t>
  </si>
  <si>
    <t>Ankara Üniversitesi</t>
  </si>
  <si>
    <t>Beijing University of Chemical Technology</t>
  </si>
  <si>
    <t>Kazakh National Agrarian University</t>
  </si>
  <si>
    <t>Tokyo Medical and Dental University</t>
  </si>
  <si>
    <t>Universidad de Alcalá</t>
  </si>
  <si>
    <t>University of Klagenfurt</t>
  </si>
  <si>
    <t>University of Missouri, Columbia</t>
  </si>
  <si>
    <t>Jeonbuk National University (formerly known as Chonbuk National University)</t>
  </si>
  <si>
    <t>781-790</t>
  </si>
  <si>
    <t>Kasetsart University</t>
  </si>
  <si>
    <t>Lingnan University, Hong Kong</t>
  </si>
  <si>
    <t>Nanjing University of Science and Technology</t>
  </si>
  <si>
    <t>Shiraz University</t>
  </si>
  <si>
    <t>Universidad Panamericana (UP)</t>
  </si>
  <si>
    <t>University of Central Florida</t>
  </si>
  <si>
    <t>University of Zagreb</t>
  </si>
  <si>
    <t>Croatia</t>
  </si>
  <si>
    <t>Asia University Taiwan</t>
  </si>
  <si>
    <t>Budapest University of Technology and Economics</t>
  </si>
  <si>
    <t>Drexel University</t>
  </si>
  <si>
    <t>Goldsmiths, University of London</t>
  </si>
  <si>
    <t>ISCTE - Instituto Universitario de Lisboa</t>
  </si>
  <si>
    <t>ITMO University</t>
  </si>
  <si>
    <t>751-760</t>
  </si>
  <si>
    <t>Technische Universität Braunschweig</t>
  </si>
  <si>
    <t>Toronto Metropolitan University (formerly Ryerson University)</t>
  </si>
  <si>
    <t>Universität Hohenheim</t>
  </si>
  <si>
    <t>Université de Rennes 1</t>
  </si>
  <si>
    <t>University of Nebraska - Lincoln</t>
  </si>
  <si>
    <t>National University of Science and Technology MISiS</t>
  </si>
  <si>
    <t>National University of Uzbekistan</t>
  </si>
  <si>
    <t>Pakistan Institute of Engineering and Applied Sciences (PIEAS)</t>
  </si>
  <si>
    <t>Prince Sattam Bin Abdulaziz University</t>
  </si>
  <si>
    <t>Taras Shevchenko National University of Kyiv</t>
  </si>
  <si>
    <t>Ukraine</t>
  </si>
  <si>
    <t>Temple University</t>
  </si>
  <si>
    <t>University of Cincinnati</t>
  </si>
  <si>
    <t>University of Patras</t>
  </si>
  <si>
    <t>UWE Bristol (University of the West of England)</t>
  </si>
  <si>
    <t>Auezov South Kazakhstan State University (SKSU)</t>
  </si>
  <si>
    <t>Far Eastern Federal University</t>
  </si>
  <si>
    <t>National Institute of Technology Tiruchirappalli</t>
  </si>
  <si>
    <t>Princess Nourah bint Abdulrahman University</t>
  </si>
  <si>
    <t>SEGi University</t>
  </si>
  <si>
    <t>Sofia University "St. Kliment Ohridski"</t>
  </si>
  <si>
    <t>Bulgaria</t>
  </si>
  <si>
    <t>Texas Tech University</t>
  </si>
  <si>
    <t>Universidad Central de Venezuela - UCV</t>
  </si>
  <si>
    <t>Venezuela (Bolivarian Republic of)</t>
  </si>
  <si>
    <t>771-780</t>
  </si>
  <si>
    <t>Université de Tunis El Manar</t>
  </si>
  <si>
    <t>Tunisia</t>
  </si>
  <si>
    <t>851-900</t>
  </si>
  <si>
    <t>Yildiz Technical University</t>
  </si>
  <si>
    <t>Aberystwyth University</t>
  </si>
  <si>
    <t>Adam Mickiewicz University</t>
  </si>
  <si>
    <t>Brandeis University</t>
  </si>
  <si>
    <t>Kaunas University of Technology</t>
  </si>
  <si>
    <t>Plekhanov Russian University of Economics</t>
  </si>
  <si>
    <t>Shahid Beheshti University (SBU)</t>
  </si>
  <si>
    <t>Syracuse University</t>
  </si>
  <si>
    <t>The Catholic University of Korea</t>
  </si>
  <si>
    <t>University of Baghdad</t>
  </si>
  <si>
    <t>Iraq</t>
  </si>
  <si>
    <t>University of Malta</t>
  </si>
  <si>
    <t>Malta</t>
  </si>
  <si>
    <t>University of Messina</t>
  </si>
  <si>
    <t>University of Pecs</t>
  </si>
  <si>
    <t>Victoria University</t>
  </si>
  <si>
    <t>Vytautas Magnus University</t>
  </si>
  <si>
    <t>Martin-Luther-Universität Halle-Wittenberg</t>
  </si>
  <si>
    <t>Université de Lorraine</t>
  </si>
  <si>
    <t>University of New Mexico</t>
  </si>
  <si>
    <t>University of Oregon</t>
  </si>
  <si>
    <t>University of Trieste</t>
  </si>
  <si>
    <t>Al-Ahliyya Amman University</t>
  </si>
  <si>
    <t>Babes-Bolyai University</t>
  </si>
  <si>
    <t>Romania</t>
  </si>
  <si>
    <t>Bangladesh University of Engineering and Technology</t>
  </si>
  <si>
    <t>Czech University of Life Sciences in Prague</t>
  </si>
  <si>
    <t>Government College University, Faisalabad</t>
  </si>
  <si>
    <t>Jamia Millia Islamia, New Delhi</t>
  </si>
  <si>
    <t>Khoja Akhmet Yassawi International Kazakh-Turkish University</t>
  </si>
  <si>
    <t>New Jersey Institute of Technology (NJIT)</t>
  </si>
  <si>
    <t>Riga Technical University</t>
  </si>
  <si>
    <t>Latvia</t>
  </si>
  <si>
    <t>University of Belgrade</t>
  </si>
  <si>
    <t>Serbia</t>
  </si>
  <si>
    <t>University of Bucharest</t>
  </si>
  <si>
    <t>University of Nizwa</t>
  </si>
  <si>
    <t>Vietnam National University, Hanoi</t>
  </si>
  <si>
    <t>Holy Spirit University of Kaslik</t>
  </si>
  <si>
    <t>Philipps-Universität Marburg</t>
  </si>
  <si>
    <t>Rovira i Virgili University</t>
  </si>
  <si>
    <t>Rutgers University - Newark</t>
  </si>
  <si>
    <t>Thapar Institute of Engineering &amp; Technology</t>
  </si>
  <si>
    <t>Universidad de Palermo</t>
  </si>
  <si>
    <t>University of Calcutta</t>
  </si>
  <si>
    <t>University of Maynooth</t>
  </si>
  <si>
    <t>Alexandria University</t>
  </si>
  <si>
    <t>Carleton University</t>
  </si>
  <si>
    <t>Georgia State University</t>
  </si>
  <si>
    <t>Hong Kong Metropolitan University</t>
  </si>
  <si>
    <t>Kuwait University</t>
  </si>
  <si>
    <t>Technological University of Dublin</t>
  </si>
  <si>
    <t>Universidad de Alicante</t>
  </si>
  <si>
    <t>Universidad de Antioquia</t>
  </si>
  <si>
    <t>Universidad del Rosario</t>
  </si>
  <si>
    <t>901-950</t>
  </si>
  <si>
    <t>Universidade Católica Portuguesa, UCP</t>
  </si>
  <si>
    <t>University of Kentucky</t>
  </si>
  <si>
    <t>University of Mons</t>
  </si>
  <si>
    <t>V.N. Karazin Kharkiv National University</t>
  </si>
  <si>
    <t>Wayne State University</t>
  </si>
  <si>
    <t>Applied Science Private University - Jordan</t>
  </si>
  <si>
    <t>Beijing University of Technology</t>
  </si>
  <si>
    <t>Chiba University</t>
  </si>
  <si>
    <t>Lanzhou University</t>
  </si>
  <si>
    <t>Norwegian University of Life Sciences (UMB)</t>
  </si>
  <si>
    <t>Pontificia Universidad Católica de Valparaíso</t>
  </si>
  <si>
    <t>Universiti Tunku Abdul Rahman (UTAR)</t>
  </si>
  <si>
    <t>Wake Forest University</t>
  </si>
  <si>
    <t>AGH University of Krakow</t>
  </si>
  <si>
    <t>Ahlia University</t>
  </si>
  <si>
    <t>Alfaisal University</t>
  </si>
  <si>
    <t>1001-1200</t>
  </si>
  <si>
    <t>Azerbaijan State University of Economics</t>
  </si>
  <si>
    <t>Bournemouth University</t>
  </si>
  <si>
    <t>De Montfort University</t>
  </si>
  <si>
    <t>Donghua University</t>
  </si>
  <si>
    <t>Gdansk University of Technology</t>
  </si>
  <si>
    <t>German Jordanian University</t>
  </si>
  <si>
    <t>IIT Gandhinagar</t>
  </si>
  <si>
    <t>Instituto Tecnológico Autonomo de México (ITAM)</t>
  </si>
  <si>
    <t>Keele University</t>
  </si>
  <si>
    <t>Middlesex University</t>
  </si>
  <si>
    <t>National Technical University of Ukraine "Igor Sikorsky Kyiv Polytechnic Institute"</t>
  </si>
  <si>
    <t>Northwest Agriculture and Forestry University</t>
  </si>
  <si>
    <t>Ocean University of China</t>
  </si>
  <si>
    <t>Perugia University</t>
  </si>
  <si>
    <t>Politecnico di Bari</t>
  </si>
  <si>
    <t>Qassim University</t>
  </si>
  <si>
    <t>Soochow University</t>
  </si>
  <si>
    <t>The New School, New York City and Paris</t>
  </si>
  <si>
    <t>Tokyo University of Science (RIKADAI)</t>
  </si>
  <si>
    <t>Universidad de la Habana</t>
  </si>
  <si>
    <t>Cuba</t>
  </si>
  <si>
    <t>Universidad de Montevideo</t>
  </si>
  <si>
    <t>Universidad de San Francisco de Quito</t>
  </si>
  <si>
    <t>Ecuador</t>
  </si>
  <si>
    <t>Universidade de Brasilia (UnB)</t>
  </si>
  <si>
    <t>Universidade Federal de Santa Catarina</t>
  </si>
  <si>
    <t>Universidade Federal de São Paulo (UNIFESP)</t>
  </si>
  <si>
    <t>Universita' degli studi di Salerno</t>
  </si>
  <si>
    <t>Universita' Politecnica delle Marche - UNIVPM</t>
  </si>
  <si>
    <t>Università  degli Studi di Palermo</t>
  </si>
  <si>
    <t>Universität Duisburg-Essen</t>
  </si>
  <si>
    <t>Universiti Malaysia Terengganu (UMT)</t>
  </si>
  <si>
    <t>University of Bari</t>
  </si>
  <si>
    <t>University of Brighton</t>
  </si>
  <si>
    <t>University of Engineering &amp; Technology (UET) Lahore</t>
  </si>
  <si>
    <t>University of Greenwich</t>
  </si>
  <si>
    <t>University of Hyderabad</t>
  </si>
  <si>
    <t>University of Latvia</t>
  </si>
  <si>
    <t>University of Lincoln</t>
  </si>
  <si>
    <t>University of Maryland, Baltimore</t>
  </si>
  <si>
    <t>University of Maryland, Baltimore County</t>
  </si>
  <si>
    <t>University of Modena and Reggio Emilia</t>
  </si>
  <si>
    <t>University of Namur</t>
  </si>
  <si>
    <t>University of Ulsan</t>
  </si>
  <si>
    <t>University of Westminster</t>
  </si>
  <si>
    <t>University of Wroclaw</t>
  </si>
  <si>
    <t>Vietnam National University - Ho Chi Minh City (VNU-HCM)</t>
  </si>
  <si>
    <t>Zurich University of Applied Sciences (ZHAW)</t>
  </si>
  <si>
    <t>Addis Ababa University</t>
  </si>
  <si>
    <t>Ethiopia</t>
  </si>
  <si>
    <t>Altai State University</t>
  </si>
  <si>
    <t>Auburn University</t>
  </si>
  <si>
    <t>Australian Catholic University</t>
  </si>
  <si>
    <t>Azerbaijan State Oil and Industry University</t>
  </si>
  <si>
    <t>Azerbaijan Technical University</t>
  </si>
  <si>
    <t>Beijing Jiaotong University</t>
  </si>
  <si>
    <t>Belarusian National Technical University</t>
  </si>
  <si>
    <t>BINUS UNIVERSITY (Bina Nusantara University)</t>
  </si>
  <si>
    <t>Catania University</t>
  </si>
  <si>
    <t>China University of Geosciences</t>
  </si>
  <si>
    <t>Chungnam National University</t>
  </si>
  <si>
    <t>Dhofar University</t>
  </si>
  <si>
    <t>Edinburgh Napier University</t>
  </si>
  <si>
    <t>Effat University</t>
  </si>
  <si>
    <t>European University of Lefke (EUL)</t>
  </si>
  <si>
    <t>I.M. Sechenov First Moscow State Medical University</t>
  </si>
  <si>
    <t>Imam Muhammad Ibn Saud Islamic University - IMSIU</t>
  </si>
  <si>
    <t>Instituto Politécnico Nacional (IPN)</t>
  </si>
  <si>
    <t>Jiangnan University</t>
  </si>
  <si>
    <t>Liverpool John Moores University</t>
  </si>
  <si>
    <t>Louisiana State University</t>
  </si>
  <si>
    <t>Manipal Academy of Higher Education - Manipal University (MAHE)</t>
  </si>
  <si>
    <t>Mendel University in Brno</t>
  </si>
  <si>
    <t>Multimedia University (MMU)</t>
  </si>
  <si>
    <t>Nantes University</t>
  </si>
  <si>
    <t>O. P. Jindal Global University (JGU)</t>
  </si>
  <si>
    <t>Oklahoma State University</t>
  </si>
  <si>
    <t>Prince of Songkla University</t>
  </si>
  <si>
    <t>Tokyo University of Agriculture and Technology</t>
  </si>
  <si>
    <t>Universidad Anahuac</t>
  </si>
  <si>
    <t>Universidad Nacional de Córdoba</t>
  </si>
  <si>
    <t>Universidade de Vigo</t>
  </si>
  <si>
    <t>Universita' degli Studi della Tuscia</t>
  </si>
  <si>
    <t>Universität Düsseldorf</t>
  </si>
  <si>
    <t>Universität Rostock</t>
  </si>
  <si>
    <t>Université de Franche-Comté</t>
  </si>
  <si>
    <t>Université du Québec</t>
  </si>
  <si>
    <t>Universiti Pendidikan Sultan Idris (UPSI)</t>
  </si>
  <si>
    <t>University of Colorado, Denver</t>
  </si>
  <si>
    <t>University of Dubai</t>
  </si>
  <si>
    <t>University of Gdansk</t>
  </si>
  <si>
    <t>University of Ghana</t>
  </si>
  <si>
    <t>Ghana</t>
  </si>
  <si>
    <t>University of Santo Tomas</t>
  </si>
  <si>
    <t>University of Seoul</t>
  </si>
  <si>
    <t>University of Stavanger</t>
  </si>
  <si>
    <t>Verona University</t>
  </si>
  <si>
    <t>Vilnius Gediminas Technical University</t>
  </si>
  <si>
    <t>Worcester Polytechnic Institute</t>
  </si>
  <si>
    <t>Wroclaw University of Science and Technology (WUST)</t>
  </si>
  <si>
    <t>Yarmouk University</t>
  </si>
  <si>
    <t>Al Jouf University</t>
  </si>
  <si>
    <t>American University of Central Asia</t>
  </si>
  <si>
    <t>Kyrgyzstan</t>
  </si>
  <si>
    <t>Baku Engineering University</t>
  </si>
  <si>
    <t>Chonnam National University</t>
  </si>
  <si>
    <t>Colegio de México</t>
  </si>
  <si>
    <t>Future University in Egypt</t>
  </si>
  <si>
    <t>Gazi Üniversitesi</t>
  </si>
  <si>
    <t>Gulf University for Science and Technology (GUST)</t>
  </si>
  <si>
    <t>Huazhong Agricultural University</t>
  </si>
  <si>
    <t>Kanazawa University</t>
  </si>
  <si>
    <t>Kansas State University</t>
  </si>
  <si>
    <t>Karaganda Buketov University</t>
  </si>
  <si>
    <t>Khon Kaen University</t>
  </si>
  <si>
    <t>King Mongkut's University of Technology Thonburi</t>
  </si>
  <si>
    <t>London South Bank University</t>
  </si>
  <si>
    <t>Lovely Professional University (LPU)</t>
  </si>
  <si>
    <t>Macao Polytechnic University</t>
  </si>
  <si>
    <t>Michigan Technological University</t>
  </si>
  <si>
    <t>Nagasaki University</t>
  </si>
  <si>
    <t>Osaka Metropolitan University</t>
  </si>
  <si>
    <t>Panjab University</t>
  </si>
  <si>
    <t>Princess Sumaya University for Technology</t>
  </si>
  <si>
    <t>Saveetha Institute of Medical And Technical Sciences (SIMATS)</t>
  </si>
  <si>
    <t>Taif University</t>
  </si>
  <si>
    <t>Tallinn University</t>
  </si>
  <si>
    <t>Tashkent State Technical University</t>
  </si>
  <si>
    <t>Universidad Católica Andrés Bello - UCAB</t>
  </si>
  <si>
    <t>Universidad Católica del Uruguay (UCU)</t>
  </si>
  <si>
    <t>Universidad de los Andes Chile</t>
  </si>
  <si>
    <t>Universidad de Oviedo</t>
  </si>
  <si>
    <t>Universidad de Valladolid</t>
  </si>
  <si>
    <t>Universidad Europea de Madrid</t>
  </si>
  <si>
    <t>Universidad Iberoamericana (UIA)</t>
  </si>
  <si>
    <t>Università degli Studi Roma Tre</t>
  </si>
  <si>
    <t>Université de Sherbrooke</t>
  </si>
  <si>
    <t>University at Albany SUNY</t>
  </si>
  <si>
    <t>University of Alabama</t>
  </si>
  <si>
    <t>University of Alaska Fairbanks</t>
  </si>
  <si>
    <t>University of Hertfordshire</t>
  </si>
  <si>
    <t>University of Maribor</t>
  </si>
  <si>
    <t>University of North Texas</t>
  </si>
  <si>
    <t>University of Peshawar</t>
  </si>
  <si>
    <t>University of Petroleum and Energy Studies (UPES)</t>
  </si>
  <si>
    <t>University of Salford</t>
  </si>
  <si>
    <t>University of South Africa</t>
  </si>
  <si>
    <t>Virginia Commonwealth University</t>
  </si>
  <si>
    <t>Yeungnam University</t>
  </si>
  <si>
    <t>Abylkas Saginov Karaganda Technical University</t>
  </si>
  <si>
    <t>Al Nahrain University</t>
  </si>
  <si>
    <t>Al-Quds University</t>
  </si>
  <si>
    <t>Palestine</t>
  </si>
  <si>
    <t>Amity University</t>
  </si>
  <si>
    <t>Athens University of Economics And Business</t>
  </si>
  <si>
    <t>Charles Sturt University</t>
  </si>
  <si>
    <t>Clarkson University</t>
  </si>
  <si>
    <t>Clemson University</t>
  </si>
  <si>
    <t>CY Cergy Paris University</t>
  </si>
  <si>
    <t>Escuela Superior Politécnica del Litoral - ESPOL</t>
  </si>
  <si>
    <t>Ferdowsi University of Mashhad</t>
  </si>
  <si>
    <t>George Mason University</t>
  </si>
  <si>
    <t>Guru Gobind Singh Indraprastha University</t>
  </si>
  <si>
    <t>Hasanuddin University</t>
  </si>
  <si>
    <t>Immanuel Kant Baltic Federal University</t>
  </si>
  <si>
    <t>Indian Institute of Technology Bhubaneswar (IIT BBS)</t>
  </si>
  <si>
    <t>Ivane Javakhishvili Tbilisi State University</t>
  </si>
  <si>
    <t>Georgia</t>
  </si>
  <si>
    <t>Khazar University</t>
  </si>
  <si>
    <t>Kumamoto University</t>
  </si>
  <si>
    <t>Kyrgyz-Turkish Manas University</t>
  </si>
  <si>
    <t>Lodz University</t>
  </si>
  <si>
    <t>Nanjing Agricultural University</t>
  </si>
  <si>
    <t>Nanjing Normal University</t>
  </si>
  <si>
    <t>National Chung Cheng University</t>
  </si>
  <si>
    <t>North South University</t>
  </si>
  <si>
    <t>North-West University</t>
  </si>
  <si>
    <t>Okayama University</t>
  </si>
  <si>
    <t>Rochester Institute of Technology (RIT)</t>
  </si>
  <si>
    <t>Saint Louis University</t>
  </si>
  <si>
    <t>Sohar University</t>
  </si>
  <si>
    <t>Sophia University</t>
  </si>
  <si>
    <t>South Ural State University</t>
  </si>
  <si>
    <t>The Robert Gordon University</t>
  </si>
  <si>
    <t>Universidad Autónoma Metropolitana (UAM)</t>
  </si>
  <si>
    <t>Universidad de Belgrano</t>
  </si>
  <si>
    <t>Universidad de Córdoba - España</t>
  </si>
  <si>
    <t>Universidad de La Sabana</t>
  </si>
  <si>
    <t>Universidad EAFIT</t>
  </si>
  <si>
    <t>Universidad Espíritu Santo (UEES)</t>
  </si>
  <si>
    <t>Universidad Externado de Colombia</t>
  </si>
  <si>
    <t>Universidad Nacional Mayor de San Marcos</t>
  </si>
  <si>
    <t>Universidad Torcuato Di Tella</t>
  </si>
  <si>
    <t>Universita' degli Studi di Ferrara</t>
  </si>
  <si>
    <t>Università della Calabria</t>
  </si>
  <si>
    <t>University of Bahrain</t>
  </si>
  <si>
    <t>University of Cyberjaya</t>
  </si>
  <si>
    <t>University of Ha'il</t>
  </si>
  <si>
    <t>University of Lahore</t>
  </si>
  <si>
    <t>University of Massachusetts - Boston</t>
  </si>
  <si>
    <t>University of the Western Cape</t>
  </si>
  <si>
    <t>Wuhan University of Technology</t>
  </si>
  <si>
    <t>Adamson University</t>
  </si>
  <si>
    <t>Aga Khan University</t>
  </si>
  <si>
    <t>Al Azhar University</t>
  </si>
  <si>
    <t>1201-1400</t>
  </si>
  <si>
    <t>Alexandru Ioan Cuza University</t>
  </si>
  <si>
    <t>Aligarh Muslim University (AMU), Aligarh</t>
  </si>
  <si>
    <t>Almaty Technological University</t>
  </si>
  <si>
    <t>Amrita Vishwa Vidyapeetham</t>
  </si>
  <si>
    <t>An-Najah National University</t>
  </si>
  <si>
    <t>Arab Academy for Science, Technology and Maritime Transport</t>
  </si>
  <si>
    <t>Asfendiyarov Kazakh National Medical University</t>
  </si>
  <si>
    <t>Assiut University</t>
  </si>
  <si>
    <t>Azerbaijan University of Architecture and Construction</t>
  </si>
  <si>
    <t>Banaras Hindu University</t>
  </si>
  <si>
    <t>Baylor University</t>
  </si>
  <si>
    <t>Beijing University of Posts and Telecommunications</t>
  </si>
  <si>
    <t>Binghamton University SUNY</t>
  </si>
  <si>
    <t>Birmingham City University</t>
  </si>
  <si>
    <t>Brigham Young University</t>
  </si>
  <si>
    <t>CEU University</t>
  </si>
  <si>
    <t>Chung Yuan Christian University</t>
  </si>
  <si>
    <t>Chungbuk National University</t>
  </si>
  <si>
    <t>Clark University</t>
  </si>
  <si>
    <t>Cracow University of Technology of Tadeusz Kościuszko</t>
  </si>
  <si>
    <t>D. Serikbayev East Kazakhstan Technical University</t>
  </si>
  <si>
    <t>Daffodil International University</t>
  </si>
  <si>
    <t>Dankook University</t>
  </si>
  <si>
    <t>Ege Üniversitesi</t>
  </si>
  <si>
    <t>Financial University under the Government of the Russian Federation</t>
  </si>
  <si>
    <t>Florida Atlantic University - Boca Raton</t>
  </si>
  <si>
    <t>Fordham University</t>
  </si>
  <si>
    <t>Gebze Technical University</t>
  </si>
  <si>
    <t>Georgian Technical University</t>
  </si>
  <si>
    <t>German University of Technology in Oman  (GUTECH)</t>
  </si>
  <si>
    <t>Gifu University</t>
  </si>
  <si>
    <t>Glasgow Caledonian University</t>
  </si>
  <si>
    <t>Hallym University</t>
  </si>
  <si>
    <t>Harbin Engineering University</t>
  </si>
  <si>
    <t>Hohai University</t>
  </si>
  <si>
    <t>Howard University</t>
  </si>
  <si>
    <t>Islamic University of Lebanon</t>
  </si>
  <si>
    <t>IU Indianapolis</t>
  </si>
  <si>
    <t>Kalinga Institute of Industrial Technology</t>
  </si>
  <si>
    <t>Kangwon National University</t>
  </si>
  <si>
    <t>Kazakh-British Technical University</t>
  </si>
  <si>
    <t>Kent State University</t>
  </si>
  <si>
    <t>Kookmin University</t>
  </si>
  <si>
    <t>Kyrgyz Russian Slavic University</t>
  </si>
  <si>
    <t>Kyushu Institute of Technology</t>
  </si>
  <si>
    <t>Leeds Beckett University</t>
  </si>
  <si>
    <t>Lobachevsky State University of Nizhni Novgorod</t>
  </si>
  <si>
    <t>Lodz University of Technology</t>
  </si>
  <si>
    <t>London Metropolitan University</t>
  </si>
  <si>
    <t>Loyola University Chicago</t>
  </si>
  <si>
    <t>Makerere University</t>
  </si>
  <si>
    <t>Uganda</t>
  </si>
  <si>
    <t>Mansoura University</t>
  </si>
  <si>
    <t>Marmara University</t>
  </si>
  <si>
    <t>MATE Hungarian University of Agriculture and Life Sciences</t>
  </si>
  <si>
    <t>Middle East University Jordan</t>
  </si>
  <si>
    <t>Mississippi State University</t>
  </si>
  <si>
    <t>Mustansiriyah University</t>
  </si>
  <si>
    <t>Mutah University</t>
  </si>
  <si>
    <t>Mykolas Romeris University</t>
  </si>
  <si>
    <t>Narxoz University</t>
  </si>
  <si>
    <t>National Research Saratov State University</t>
  </si>
  <si>
    <t>National Technical University "Kharkiv Polytechnic Institute"</t>
  </si>
  <si>
    <t>National University Lviv Polytechnic</t>
  </si>
  <si>
    <t>Nicolaus Copernicus University</t>
  </si>
  <si>
    <t>Niigata University</t>
  </si>
  <si>
    <t>Northern Arizona University</t>
  </si>
  <si>
    <t>Northern Borders University</t>
  </si>
  <si>
    <t>Northwest University (China)</t>
  </si>
  <si>
    <t>Notre Dame University-Louaize (NDU)</t>
  </si>
  <si>
    <t>Obuda University</t>
  </si>
  <si>
    <t>Ohio University</t>
  </si>
  <si>
    <t>Pavol Josef Safarik University</t>
  </si>
  <si>
    <t>Pontificia Universidad Catolica del Ecuador</t>
  </si>
  <si>
    <t>Pontificia Universidade Católica de São Paulo (PUC -SP)</t>
  </si>
  <si>
    <t>Poznan University of Life Sciences</t>
  </si>
  <si>
    <t>Poznan University of Technology</t>
  </si>
  <si>
    <t>Rhodes University</t>
  </si>
  <si>
    <t>Riga Stradins University</t>
  </si>
  <si>
    <t>Ritsumeikan Asia Pacific University</t>
  </si>
  <si>
    <t>Saint-Petersburg Mining University</t>
  </si>
  <si>
    <t>Samarkand State University</t>
  </si>
  <si>
    <t>San Diego State University</t>
  </si>
  <si>
    <t>Sebelas Maret University</t>
  </si>
  <si>
    <t>Seoul National University of Science and Technology</t>
  </si>
  <si>
    <t>Sheffield Hallam University</t>
  </si>
  <si>
    <t>Siberian Federal University</t>
  </si>
  <si>
    <t>Silesian University of Technology in Gliwice</t>
  </si>
  <si>
    <t>Slovak University of Technology in Bratislava</t>
  </si>
  <si>
    <t>Soonchunhyang University</t>
  </si>
  <si>
    <t>Southern Federal University</t>
  </si>
  <si>
    <t>Southern Methodist University</t>
  </si>
  <si>
    <t>Southwest University</t>
  </si>
  <si>
    <t>SRM Institute of Science and Technology (f.k.a SRM University)</t>
  </si>
  <si>
    <t>Sumgait State University</t>
  </si>
  <si>
    <t>Sumy State University</t>
  </si>
  <si>
    <t>Sungshin Women's University</t>
  </si>
  <si>
    <t>Széchenyi István University</t>
  </si>
  <si>
    <t>Tashkent State University of Economics</t>
  </si>
  <si>
    <t>Technical University of Kosice</t>
  </si>
  <si>
    <t>Technical University of Ostrava</t>
  </si>
  <si>
    <t>Telkom University (aka Telkom Institute of Technology)</t>
  </si>
  <si>
    <t>The City College of New York</t>
  </si>
  <si>
    <t>The Federal University of Sao Carlos, UFSCar</t>
  </si>
  <si>
    <t>The Hashemite University</t>
  </si>
  <si>
    <t>Tokyo Metropolitan University</t>
  </si>
  <si>
    <t>Universidad Andrés Bello - UNAB</t>
  </si>
  <si>
    <t>Universidad Argentina de la Empresa -UADE</t>
  </si>
  <si>
    <t>Universidad Austral de Chile</t>
  </si>
  <si>
    <t>Universidad de Castilla-La Mancha</t>
  </si>
  <si>
    <t>Universidad de Guadalajara (UDG)</t>
  </si>
  <si>
    <t>Universidad de las Américas Puebla (UDLAP)</t>
  </si>
  <si>
    <t>Universidad de León</t>
  </si>
  <si>
    <t>Universidad de Puerto Rico</t>
  </si>
  <si>
    <t>Puerto Rico</t>
  </si>
  <si>
    <t>Universidad de San Andrés</t>
  </si>
  <si>
    <t>Universidad de Talca</t>
  </si>
  <si>
    <t>Universidad del Valle</t>
  </si>
  <si>
    <t>Universidad Diego Portales</t>
  </si>
  <si>
    <t>Universidad ICESI</t>
  </si>
  <si>
    <t>Universidad Nacional de Rosario</t>
  </si>
  <si>
    <t>Universidad ORT Uruguay</t>
  </si>
  <si>
    <t>Universidad Peruana Cayetano Heredia</t>
  </si>
  <si>
    <t>Universidad Pontificia Bolivariana</t>
  </si>
  <si>
    <t>Universidad Rey Juan Carlos</t>
  </si>
  <si>
    <t>Universidad Simón Bolívar Venezuela</t>
  </si>
  <si>
    <t>Universidad Técnica Federico Santa María</t>
  </si>
  <si>
    <t>Universidade da Coruña</t>
  </si>
  <si>
    <t>Universidade Federal do Paraná (UFPR)</t>
  </si>
  <si>
    <t>Universita' degli Studi di Napoli "Parthenope"</t>
  </si>
  <si>
    <t>Università degli Studi di Udine</t>
  </si>
  <si>
    <t>Universita degli Studi "G. D'Annunzio" Chieti-Pescara</t>
  </si>
  <si>
    <t>Universitas Sumatera Utara</t>
  </si>
  <si>
    <t>Universität Bielefeld</t>
  </si>
  <si>
    <t>Universitat de Lleida</t>
  </si>
  <si>
    <t>Universitat Jaume I</t>
  </si>
  <si>
    <t>Université de Bretagne Occidentale (UBO)</t>
  </si>
  <si>
    <t>Université de Sfax</t>
  </si>
  <si>
    <t>Université Lumière Lyon 2</t>
  </si>
  <si>
    <t>Université Paris 2 Panthéon-Assas</t>
  </si>
  <si>
    <t>Université Sorbonne Paris Nord</t>
  </si>
  <si>
    <t>Université Toulouse 1, Capitole</t>
  </si>
  <si>
    <t>Universiti Malaysia Perlis (UniMAP)</t>
  </si>
  <si>
    <t>Universiti Malaysia Sarawak (UNIMAS)</t>
  </si>
  <si>
    <t>Universiti Tun Hussein Onn University of Malaysia (UTHM)</t>
  </si>
  <si>
    <t>University of Alabama, Birmingham</t>
  </si>
  <si>
    <t>University of Anbar</t>
  </si>
  <si>
    <t>University of Arkansas Fayetteville</t>
  </si>
  <si>
    <t>University of Balamand</t>
  </si>
  <si>
    <t>University of Central Lancashire</t>
  </si>
  <si>
    <t>University of Colombo</t>
  </si>
  <si>
    <t>Sri Lanka</t>
  </si>
  <si>
    <t>University of Denver</t>
  </si>
  <si>
    <t>University of Deusto</t>
  </si>
  <si>
    <t>University of East London</t>
  </si>
  <si>
    <t>University of Hradec Kralove</t>
  </si>
  <si>
    <t>University of Ibadan</t>
  </si>
  <si>
    <t>Nigeria</t>
  </si>
  <si>
    <t>University of Idaho</t>
  </si>
  <si>
    <t>University of Ioannina</t>
  </si>
  <si>
    <t>University of Isfahan</t>
  </si>
  <si>
    <t>University of Karachi</t>
  </si>
  <si>
    <t>University of Lagos</t>
  </si>
  <si>
    <t>University of Louisville</t>
  </si>
  <si>
    <t>University of Malaysia Sabah (UMS)</t>
  </si>
  <si>
    <t>University of Mississippi</t>
  </si>
  <si>
    <t>University of Missouri, Kansas City</t>
  </si>
  <si>
    <t>University of Murcia</t>
  </si>
  <si>
    <t>University of Nairobi</t>
  </si>
  <si>
    <t>Kenya</t>
  </si>
  <si>
    <t>University of Nevada - Reno</t>
  </si>
  <si>
    <t>University of New England</t>
  </si>
  <si>
    <t>University of New Hampshire</t>
  </si>
  <si>
    <t>University of North Carolina at Charlotte</t>
  </si>
  <si>
    <t>University of Parma</t>
  </si>
  <si>
    <t>University of Regina</t>
  </si>
  <si>
    <t>University of Rhode Island</t>
  </si>
  <si>
    <t>University of Salento</t>
  </si>
  <si>
    <t>University of South Bohemia</t>
  </si>
  <si>
    <t>University of Tabuk</t>
  </si>
  <si>
    <t>University of Texas Arlington</t>
  </si>
  <si>
    <t>University of Texas at San Antonio</t>
  </si>
  <si>
    <t>University of the Algarve</t>
  </si>
  <si>
    <t>University of the Free State</t>
  </si>
  <si>
    <t>University of Toledo</t>
  </si>
  <si>
    <t>University of Tulsa</t>
  </si>
  <si>
    <t>University of Vermont</t>
  </si>
  <si>
    <t>University of Warmia and Mazury in Olsztyn</t>
  </si>
  <si>
    <t>University of Wolverhampton</t>
  </si>
  <si>
    <t>University of Wyoming</t>
  </si>
  <si>
    <t>University of Zilina</t>
  </si>
  <si>
    <t>Utah State University</t>
  </si>
  <si>
    <t>Van Lang University</t>
  </si>
  <si>
    <t>Warsaw University of Life Sciences</t>
  </si>
  <si>
    <t>West Virginia University</t>
  </si>
  <si>
    <t>William &amp; Mary</t>
  </si>
  <si>
    <t>Xi'an Jiaotong-Liverpool University</t>
  </si>
  <si>
    <t>Yerevan State University</t>
  </si>
  <si>
    <t>Armenia</t>
  </si>
  <si>
    <t>Yokohama City University</t>
  </si>
  <si>
    <t>Yokohama National University</t>
  </si>
  <si>
    <t>Yuan Ze University</t>
  </si>
  <si>
    <t>ADA University</t>
  </si>
  <si>
    <t>Ahmadu Bello University, Zaria</t>
  </si>
  <si>
    <t>Al Zaytoonah University</t>
  </si>
  <si>
    <t>Al-Balqa Applied University</t>
  </si>
  <si>
    <t>Amman Arab University</t>
  </si>
  <si>
    <t>Ashoka University</t>
  </si>
  <si>
    <t>Ataturk University</t>
  </si>
  <si>
    <t>Bahauddin Zakariya University</t>
  </si>
  <si>
    <t>Beijing Foreign Studies University</t>
  </si>
  <si>
    <t>Beijing University of Chinese Medicine</t>
  </si>
  <si>
    <t>Benemérita Universidad Autónoma de Puebla</t>
  </si>
  <si>
    <t>Beni-Suef University</t>
  </si>
  <si>
    <t>Birzeit university</t>
  </si>
  <si>
    <t>BRAC University</t>
  </si>
  <si>
    <t>British University in Egypt</t>
  </si>
  <si>
    <t>Brock University</t>
  </si>
  <si>
    <t>1401+</t>
  </si>
  <si>
    <t>California Polytechnic State University</t>
  </si>
  <si>
    <t>Can Tho University</t>
  </si>
  <si>
    <t>Canterbury Christ Church University</t>
  </si>
  <si>
    <t>Chang Jung Christian University</t>
  </si>
  <si>
    <t>China University of Political Science and Law</t>
  </si>
  <si>
    <t>Chitkara University</t>
  </si>
  <si>
    <t>Cukurova University</t>
  </si>
  <si>
    <t>Damascus University</t>
  </si>
  <si>
    <t>Syrian Arab Republic</t>
  </si>
  <si>
    <t>Delta University for Science &amp; Technology</t>
  </si>
  <si>
    <t>Dokuz Eylül Üniversitesi</t>
  </si>
  <si>
    <t>Doshisha University</t>
  </si>
  <si>
    <t>Erciyes Üniversitesi</t>
  </si>
  <si>
    <t>Feng Chia University</t>
  </si>
  <si>
    <t>Fu Jen Catholic University</t>
  </si>
  <si>
    <t>Galgotias University</t>
  </si>
  <si>
    <t>German university in Cairo</t>
  </si>
  <si>
    <t>Gunma University</t>
  </si>
  <si>
    <t>Hanoi University of Science and Technology</t>
  </si>
  <si>
    <t>Helwan University</t>
  </si>
  <si>
    <t>Industrial University of Ho Chi Minh City</t>
  </si>
  <si>
    <t>Institut Teknologi Nasional Bandung (ITENAS Bandung)</t>
  </si>
  <si>
    <t>Instituto Tecnológico de Santo Domingo (INTEC)</t>
  </si>
  <si>
    <t>Dominican Republic</t>
  </si>
  <si>
    <t>International Christian University</t>
  </si>
  <si>
    <t>International Islamic University Islamabad (IIU)</t>
  </si>
  <si>
    <t>Islamic Azad University</t>
  </si>
  <si>
    <t>Islamic University of Madinah</t>
  </si>
  <si>
    <t>Islamic University of Technology</t>
  </si>
  <si>
    <t>Istanbul Aydin University</t>
  </si>
  <si>
    <t>Ivan Franko National University of Lviv</t>
  </si>
  <si>
    <t>Izmir Yüksek Teknoloji Enstitüsü (IYTE)</t>
  </si>
  <si>
    <t>Jahangirnagar University</t>
  </si>
  <si>
    <t>Jeju National University</t>
  </si>
  <si>
    <t>Kagoshima University</t>
  </si>
  <si>
    <t>Kazakh Ablai khan University of International Relations and World Languages</t>
  </si>
  <si>
    <t>Kharkiv National University of Radio Electronics</t>
  </si>
  <si>
    <t>King Mongkut's Institute of Technology Ladkrabang</t>
  </si>
  <si>
    <t>King Mongkut's University of Technology North Bangkok</t>
  </si>
  <si>
    <t>Kwame Nkrumah University of Science and Technology</t>
  </si>
  <si>
    <t>Kyoto Institute of Technology</t>
  </si>
  <si>
    <t>Kyrgyz National University</t>
  </si>
  <si>
    <t>Kyrgyz State Technical University named after I. Razzakov</t>
  </si>
  <si>
    <t>Latvia University of Life Sciences and Technologies</t>
  </si>
  <si>
    <t>Marquette University</t>
  </si>
  <si>
    <t>Meiji University</t>
  </si>
  <si>
    <t>Miami University</t>
  </si>
  <si>
    <t>Nagoya Institute of Technology (NIT)</t>
  </si>
  <si>
    <t>National Chin-Yi University of Technology</t>
  </si>
  <si>
    <t>National Dong Hwa University</t>
  </si>
  <si>
    <t>National Research University Moscow Power Engineering Institute (MPEI)</t>
  </si>
  <si>
    <t>National Taiwan Ocean University</t>
  </si>
  <si>
    <t>National University of Kyiv-Mohyla Academy (NaUKMA)</t>
  </si>
  <si>
    <t>New Mexico State University</t>
  </si>
  <si>
    <t>Novosibirsk State Technical University</t>
  </si>
  <si>
    <t>Odessa I.I.Mechnikov National University</t>
  </si>
  <si>
    <t>Osmania University, Hyderabad</t>
  </si>
  <si>
    <t>Ozyegin University</t>
  </si>
  <si>
    <t>Palestine Technical University - Kadoorie</t>
  </si>
  <si>
    <t>Pondicherry University</t>
  </si>
  <si>
    <t>Pontificia Universidade Católica do Rio Grande do Sul</t>
  </si>
  <si>
    <t>Portland State University</t>
  </si>
  <si>
    <t>Pratt Institute</t>
  </si>
  <si>
    <t>Pukyong National University</t>
  </si>
  <si>
    <t>Queen Margaret University , Edinburgh</t>
  </si>
  <si>
    <t>Riphah International University</t>
  </si>
  <si>
    <t>Saint-Petersburg Electrotechnical University LETI</t>
  </si>
  <si>
    <t>Saken Seifullin Kazakh Agrotechnical University</t>
  </si>
  <si>
    <t>Samara National Research University (Samara University)</t>
  </si>
  <si>
    <t>Sathyabama Institute of Science and Technology</t>
  </si>
  <si>
    <t>Seattle University</t>
  </si>
  <si>
    <t>Selcuk University</t>
  </si>
  <si>
    <t>Shanghai International Studies University</t>
  </si>
  <si>
    <t>Shanghai University of Finance and Economics</t>
  </si>
  <si>
    <t>Shinshu University</t>
  </si>
  <si>
    <t>Shiv Nadar University</t>
  </si>
  <si>
    <t>Siksha ‘O’ Anusandhan (Deemed to be University), SOA</t>
  </si>
  <si>
    <t>Slovak University of Agriculture in Nitra</t>
  </si>
  <si>
    <t>Sookmyung Women's University</t>
  </si>
  <si>
    <t>Suranaree University of Technology</t>
  </si>
  <si>
    <t>Taibah University</t>
  </si>
  <si>
    <t>Tamkang University</t>
  </si>
  <si>
    <t>Tanta University</t>
  </si>
  <si>
    <t>Tashkent State Transport University</t>
  </si>
  <si>
    <t>Technical University of Cluj-Napoca</t>
  </si>
  <si>
    <t>Technical University of Liberec</t>
  </si>
  <si>
    <t>Technische Universität Kaiserslautern</t>
  </si>
  <si>
    <t>Tecnológico de Costa Rica (TEC)</t>
  </si>
  <si>
    <t>The "Gheorghe Asachi" Technical University of Iasi</t>
  </si>
  <si>
    <t>The Russian Presidential Academy of National Economy and Public Administration</t>
  </si>
  <si>
    <t>The University of Northampton</t>
  </si>
  <si>
    <t>The University of Notre Dame, Australia</t>
  </si>
  <si>
    <t>Tishk International University</t>
  </si>
  <si>
    <t>Tokai University</t>
  </si>
  <si>
    <t>Tokushima University</t>
  </si>
  <si>
    <t>Tomas Bata University in Zlin</t>
  </si>
  <si>
    <t>Transilvania University of Brasov</t>
  </si>
  <si>
    <t>Tunghai University</t>
  </si>
  <si>
    <t>UCAM Universidad Católica San Antonio de Murcia</t>
  </si>
  <si>
    <t>Universidad Autónoma Chapingo</t>
  </si>
  <si>
    <t>Universidad Autónoma de Guadalajara</t>
  </si>
  <si>
    <t>Universidad Autónoma de Nuevo León (UANL)</t>
  </si>
  <si>
    <t>Universidad Autónoma del Estado de Hidalgo</t>
  </si>
  <si>
    <t>Universidad Autónoma del Estado de México</t>
  </si>
  <si>
    <t>Universidad Católica del Norte</t>
  </si>
  <si>
    <t>Universidad Central Marta Abreu de Las Villas</t>
  </si>
  <si>
    <t>Universidad Cientifica del Sur</t>
  </si>
  <si>
    <t>Universidad de la Frontera (UFRO)</t>
  </si>
  <si>
    <t>Universidad de Las Américas (UDLA) Ecuador</t>
  </si>
  <si>
    <t>Universidad de Lima</t>
  </si>
  <si>
    <t>Universidad de los Andes Mérida</t>
  </si>
  <si>
    <t>Universidad de Monterrey</t>
  </si>
  <si>
    <t>Universidad de Valparaíso</t>
  </si>
  <si>
    <t>Universidad del Desarrollo</t>
  </si>
  <si>
    <t>Universidad del Norte</t>
  </si>
  <si>
    <t>Universidad del Valle de Guatemala (UVG)</t>
  </si>
  <si>
    <t>Guatemala</t>
  </si>
  <si>
    <t>Universidad Industrial de Santander</t>
  </si>
  <si>
    <t>Universidad Jesuita de Guadalajara - ITESO</t>
  </si>
  <si>
    <t>Universidad Nacional Costa Rica</t>
  </si>
  <si>
    <t>Universidad Nacional de Asunción</t>
  </si>
  <si>
    <t>Paraguay</t>
  </si>
  <si>
    <t>Universidad Nacional de Cuyo</t>
  </si>
  <si>
    <t>Universidad Nacional de Ingeniería Peru</t>
  </si>
  <si>
    <t>Universidad Nacional de San Luis</t>
  </si>
  <si>
    <t>Universidad Nacional del Centro de la Provincia de Buenos Aires</t>
  </si>
  <si>
    <t>Universidad Nacional del Litoral</t>
  </si>
  <si>
    <t>Universidad Peruana de Ciencias Aplicadas (UPC)</t>
  </si>
  <si>
    <t>Universidad Tecnológica de Panamá (UTP)</t>
  </si>
  <si>
    <t>Panama</t>
  </si>
  <si>
    <t>Universidad Tecnológica Nacional (UTN)</t>
  </si>
  <si>
    <t>Universidade do Estado do Rio de Janeiro (UERJ)</t>
  </si>
  <si>
    <t>Universidade Federal da Bahia</t>
  </si>
  <si>
    <t>Universidade Federal de Pernambuco (UFPE)</t>
  </si>
  <si>
    <t>Universidade Federal de Santa Maria</t>
  </si>
  <si>
    <t>Universidade Federal de Viçosa</t>
  </si>
  <si>
    <t>Universidade Federal do Ceará (UFC)</t>
  </si>
  <si>
    <t>Universidade Federal Fluminense</t>
  </si>
  <si>
    <t>Universidade Presbiteriana Mackenzie</t>
  </si>
  <si>
    <t>Universita' degli Studi di Urbino Carlo Bo</t>
  </si>
  <si>
    <t>Universitas Muhammadiyah Yogyakarta (UMY)</t>
  </si>
  <si>
    <t>Universitas Negeri Yogyakarta</t>
  </si>
  <si>
    <t>Universitas Pendidikan Indonesia</t>
  </si>
  <si>
    <t>Universitas Trisakti</t>
  </si>
  <si>
    <t>Universität Siegen</t>
  </si>
  <si>
    <t>Université de Caen Normandie</t>
  </si>
  <si>
    <t>Université de Limoges</t>
  </si>
  <si>
    <t>Université de Poitiers</t>
  </si>
  <si>
    <t>Université de Sousse</t>
  </si>
  <si>
    <t>Université de Tunis</t>
  </si>
  <si>
    <t>Université Ibn Tofail</t>
  </si>
  <si>
    <t>Morocco</t>
  </si>
  <si>
    <t>Université Jean Moulin Lyon 3</t>
  </si>
  <si>
    <t>Université Mohammed V de Rabat</t>
  </si>
  <si>
    <t>Université Paris-Nanterre</t>
  </si>
  <si>
    <t>Université Paul-Valéry Montpellier 3</t>
  </si>
  <si>
    <t>Universiti Kuala Lumpur (UniKL)</t>
  </si>
  <si>
    <t>Universiti Malaysia Kelantan</t>
  </si>
  <si>
    <t>Universiti Teknikal Malaysia Melaka (UTeM)</t>
  </si>
  <si>
    <t>University of Babylon</t>
  </si>
  <si>
    <t>University of Basrah</t>
  </si>
  <si>
    <t>University of Derby</t>
  </si>
  <si>
    <t>University of International Business and Economics</t>
  </si>
  <si>
    <t>University of Kerbala</t>
  </si>
  <si>
    <t>University of Khartoum</t>
  </si>
  <si>
    <t>Sudan</t>
  </si>
  <si>
    <t>University of Kufa</t>
  </si>
  <si>
    <t>University of Management and Technology (UMT), Pakistan</t>
  </si>
  <si>
    <t>University of Memphis</t>
  </si>
  <si>
    <t>University of Miskolc</t>
  </si>
  <si>
    <t>University of Mosul</t>
  </si>
  <si>
    <t>University of North Carolina at Greensboro</t>
  </si>
  <si>
    <t>University of Novi Sad</t>
  </si>
  <si>
    <t>University of Ostrava</t>
  </si>
  <si>
    <t>University of Pannonia</t>
  </si>
  <si>
    <t>University of Pardubice</t>
  </si>
  <si>
    <t>University of Peradeniya</t>
  </si>
  <si>
    <t>University of Petra</t>
  </si>
  <si>
    <t>University of Primorska</t>
  </si>
  <si>
    <t>University of Rajshahi</t>
  </si>
  <si>
    <t>University of Rijeka</t>
  </si>
  <si>
    <t>University of San Diego</t>
  </si>
  <si>
    <t>University of San Francisco</t>
  </si>
  <si>
    <t>University of Sarajevo</t>
  </si>
  <si>
    <t>Bosnia and Herzegovina</t>
  </si>
  <si>
    <t>University of Silesia in Katowice</t>
  </si>
  <si>
    <t>University of South Alabama (USA)</t>
  </si>
  <si>
    <t>University of Split</t>
  </si>
  <si>
    <t>University of Texas El Paso</t>
  </si>
  <si>
    <t>University of Tyumen</t>
  </si>
  <si>
    <t>University of Wisconsin Milwaukee</t>
  </si>
  <si>
    <t>University POLITEHNICA of Bucharest</t>
  </si>
  <si>
    <t>University Toulouse – Jean Jaurès</t>
  </si>
  <si>
    <t>West University of Timisoara</t>
  </si>
  <si>
    <t>Western Michigan University</t>
  </si>
  <si>
    <t>Yessenov University</t>
  </si>
  <si>
    <t>Zagazig University</t>
  </si>
  <si>
    <t>Zarqa University</t>
  </si>
  <si>
    <t>Akdeniz Üniversitesi</t>
  </si>
  <si>
    <t>American International University-Bangladesh (AIUB)</t>
  </si>
  <si>
    <t>Anadolu University</t>
  </si>
  <si>
    <t>Aoyama Gakuin University</t>
  </si>
  <si>
    <t>Aswan University</t>
  </si>
  <si>
    <t>Atma Jaya Catholic University Indonesia</t>
  </si>
  <si>
    <t>Belarusian State University of Informatics and Radioelectronics</t>
  </si>
  <si>
    <t>Belgorod State University</t>
  </si>
  <si>
    <t>Benha University</t>
  </si>
  <si>
    <t>Central Michigan University</t>
  </si>
  <si>
    <t>Chaoyang University of Technology</t>
  </si>
  <si>
    <t>Chittagong University of Engineering and Technology</t>
  </si>
  <si>
    <t>CHRIST (Deemed to be University), Bengaluru</t>
  </si>
  <si>
    <t>Cleveland State University</t>
  </si>
  <si>
    <t>East West University</t>
  </si>
  <si>
    <t>Escuela Politécnica Nacional</t>
  </si>
  <si>
    <t>Harper Adams University</t>
  </si>
  <si>
    <t>Herzen State Pedagogical University of Russia</t>
  </si>
  <si>
    <t>Hongik University</t>
  </si>
  <si>
    <t>Hue University</t>
  </si>
  <si>
    <t>Independent University,Bangladesh</t>
  </si>
  <si>
    <t>Indian Institute of Information Technology - Allahabad</t>
  </si>
  <si>
    <t>Islamic University of Indonesia (Universitas Islam Indonesia)</t>
  </si>
  <si>
    <t>Istanbul Bilgi Üniversitesi</t>
  </si>
  <si>
    <t>Jadara University</t>
  </si>
  <si>
    <t>Jamia Hamdard, New Delhi</t>
  </si>
  <si>
    <t>Kazan National Research Technological University</t>
  </si>
  <si>
    <t>Khulna University</t>
  </si>
  <si>
    <t>Khulna University of Engineering and Technology</t>
  </si>
  <si>
    <t>Kindai University (previously Kinki University)</t>
  </si>
  <si>
    <t>Lublin University of Technology</t>
  </si>
  <si>
    <t>M. Kozybayev North Kazakhstan University</t>
  </si>
  <si>
    <t>Mahasarakham University</t>
  </si>
  <si>
    <t>Manav Rachna International Institute of Research and Studies (MRIIRS)</t>
  </si>
  <si>
    <t>Mapua University</t>
  </si>
  <si>
    <t>Mendeleev University of Chemical Technology of Russia</t>
  </si>
  <si>
    <t>Naresuan University</t>
  </si>
  <si>
    <t>National Taipei University</t>
  </si>
  <si>
    <t>Nile University</t>
  </si>
  <si>
    <t>Pavlodar State University named after Toraighyrov</t>
  </si>
  <si>
    <t>Perm State University</t>
  </si>
  <si>
    <t>Petra Christian University</t>
  </si>
  <si>
    <t>Pontificia Universidad Catolica Madre y Maestra (PUCMM)</t>
  </si>
  <si>
    <t>Rajshahi University of Engineering and Technology</t>
  </si>
  <si>
    <t>Rikkyo University</t>
  </si>
  <si>
    <t>Sakarya University</t>
  </si>
  <si>
    <t>San Francisco State University</t>
  </si>
  <si>
    <t>Shakarim University of the City of Semey, Kazakhstan</t>
  </si>
  <si>
    <t>Shanghai Normal University</t>
  </si>
  <si>
    <t>Silpakorn University</t>
  </si>
  <si>
    <t>Soka University</t>
  </si>
  <si>
    <t>Soongsil University</t>
  </si>
  <si>
    <t>State University Malang (Universitas Negeri Malang)</t>
  </si>
  <si>
    <t>Stefan cel Mare University of Suceava</t>
  </si>
  <si>
    <t>Suez Canal University</t>
  </si>
  <si>
    <t>Tashkent University of Information Technologies</t>
  </si>
  <si>
    <t>The Islamia University of Bahawalpur,Pakistan</t>
  </si>
  <si>
    <t>Tongmyong University</t>
  </si>
  <si>
    <t>Universidad Autónoma de Baja California</t>
  </si>
  <si>
    <t>Universidad Autónoma de Chile</t>
  </si>
  <si>
    <t>Universidad Católica de Temuco</t>
  </si>
  <si>
    <t>Universidad de Cuenca</t>
  </si>
  <si>
    <t>Universidad de Guanajuato</t>
  </si>
  <si>
    <t>Universidad de Panama</t>
  </si>
  <si>
    <t>Universidad de Piura</t>
  </si>
  <si>
    <t>Universidad de Tarapaca</t>
  </si>
  <si>
    <t>Universidad del Bio-Bio</t>
  </si>
  <si>
    <t>Universidad del Zulia</t>
  </si>
  <si>
    <t>Universidad La Salle (ULSA)</t>
  </si>
  <si>
    <t>Universidad Latinoamericana de Ciencia y Tecnología Costa Rica (ULACIT)</t>
  </si>
  <si>
    <t>Universidad Metropolitana</t>
  </si>
  <si>
    <t>Universidad Nacional Agraria la Molina</t>
  </si>
  <si>
    <t>Universidad Nacional de San Martín (UNSAM)</t>
  </si>
  <si>
    <t>Universidad Nacional del Sur</t>
  </si>
  <si>
    <t>Universidad Tecnológica Centroamericana (UNITEC) - Honduras</t>
  </si>
  <si>
    <t>Honduras</t>
  </si>
  <si>
    <t>Universidade Federal de Uberlândia</t>
  </si>
  <si>
    <t>Universidade Federal do Rio Grande Do Norte</t>
  </si>
  <si>
    <t>Università degli studi di Bergamo</t>
  </si>
  <si>
    <t>Universitas Andalas</t>
  </si>
  <si>
    <t>Universitas Negeri Padang</t>
  </si>
  <si>
    <t>Universitas Syiah Kuala</t>
  </si>
  <si>
    <t>Universiti Sultan Zainal Abidin</t>
  </si>
  <si>
    <t>University of Da Nang</t>
  </si>
  <si>
    <t>University of Hawaii at Hilo</t>
  </si>
  <si>
    <t>University of Missouri Saint Louis</t>
  </si>
  <si>
    <t>University of Moratuwa</t>
  </si>
  <si>
    <t>University of Oradea</t>
  </si>
  <si>
    <t>University of Sri Jayewardenepura</t>
  </si>
  <si>
    <t>University of the Pacific</t>
  </si>
  <si>
    <t>University of Tripoli</t>
  </si>
  <si>
    <t>Libya</t>
  </si>
  <si>
    <t>University of West Bohemia</t>
  </si>
  <si>
    <t>Voronezh State University</t>
  </si>
  <si>
    <t>Walailak University</t>
  </si>
  <si>
    <t>Yamaguchi University</t>
  </si>
  <si>
    <t>Youngsan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</si>
</sst>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Red Hat Text"/>
      <family val="2"/>
      <scheme val="minor"/>
    </font>
    <font>
      <sz val="14"/>
      <color theme="4" tint="-0.249977111117893"/>
      <name val="Red Hat Display Medium"/>
      <family val="2"/>
      <scheme val="major"/>
    </font>
    <font>
      <b/>
      <sz val="20"/>
      <name val="Red Hat Text"/>
      <family val="2"/>
      <scheme val="minor"/>
    </font>
    <font>
      <sz val="60"/>
      <color theme="0" tint="-0.499984740745262"/>
      <name val="Red Hat Text"/>
      <family val="2"/>
      <scheme val="minor"/>
    </font>
    <font>
      <sz val="60"/>
      <color theme="5" tint="-0.499984740745262"/>
      <name val="Red Hat Text"/>
      <family val="2"/>
      <scheme val="minor"/>
    </font>
    <font>
      <b/>
      <sz val="20"/>
      <color theme="1"/>
      <name val="Red Hat Text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" xfId="0" quotePrefix="1" applyBorder="1" applyAlignment="1">
      <alignment horizontal="center"/>
    </xf>
    <xf numFmtId="0" fontId="5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 shrinkToFit="1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4">
    <dxf>
      <border diagonalUp="0" diagonalDown="0" outline="0">
        <left/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1876425</xdr:colOff>
      <xdr:row>0</xdr:row>
      <xdr:rowOff>190500</xdr:rowOff>
    </xdr:from>
    <xdr:to>
      <xdr:col>4</xdr:col>
      <xdr:colOff>666750</xdr:colOff>
      <xdr:row>0</xdr:row>
      <xdr:rowOff>581025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79488A-9CC7-7FF6-A3AF-BE70C326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190500"/>
          <a:ext cx="12573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3E304B-A2EE-4C6D-A61D-59430AFDAE36}" name="Table1" displayName="Table1" ref="A3:E1508" totalsRowShown="0" headerRowDxfId="3">
  <autoFilter ref="A3:E1508" xr:uid="{CF3E304B-A2EE-4C6D-A61D-59430AFDAE36}"/>
  <tableColumns count="5">
    <tableColumn id="4" xr3:uid="{95B219EE-3EE0-4FF6-99FC-39E96F1018FA}" name="Rank" dataDxfId="2"/>
    <tableColumn id="5" xr3:uid="{E2EE7B12-4DA7-4597-80BA-5BE7868797B5}" name="Previous Rank" dataDxfId="1"/>
    <tableColumn id="6" xr3:uid="{C845CD9C-609D-4A3D-9DE4-472EFEE631AE}" name="Name" dataDxfId="0"/>
    <tableColumn id="8" xr3:uid="{90BDD3B2-DD88-4F8C-BF5A-9A6AC2AE2ACA}" name="Country/Territory"/>
    <tableColumn id="9" xr3:uid="{5BF97E1D-CC97-46B1-852D-513913817B37}" name="Reg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QS Theme">
  <a:themeElements>
    <a:clrScheme name="QS colours 1">
      <a:dk1>
        <a:srgbClr val="1D1D1B"/>
      </a:dk1>
      <a:lt1>
        <a:srgbClr val="FFFFFF"/>
      </a:lt1>
      <a:dk2>
        <a:srgbClr val="002C59"/>
      </a:dk2>
      <a:lt2>
        <a:srgbClr val="E7E6E6"/>
      </a:lt2>
      <a:accent1>
        <a:srgbClr val="F7A70D"/>
      </a:accent1>
      <a:accent2>
        <a:srgbClr val="174793"/>
      </a:accent2>
      <a:accent3>
        <a:srgbClr val="739ED9"/>
      </a:accent3>
      <a:accent4>
        <a:srgbClr val="FFC000"/>
      </a:accent4>
      <a:accent5>
        <a:srgbClr val="F1F5FB"/>
      </a:accent5>
      <a:accent6>
        <a:srgbClr val="DBDBDB"/>
      </a:accent6>
      <a:hlink>
        <a:srgbClr val="174793"/>
      </a:hlink>
      <a:folHlink>
        <a:srgbClr val="954F72"/>
      </a:folHlink>
    </a:clrScheme>
    <a:fontScheme name="Red Hat Text">
      <a:majorFont>
        <a:latin typeface="Red Hat Display Medium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Red Hat Text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QS Theme" id="{68A783B4-7A61-4E22-B9D0-4DBF0F8A3B69}" vid="{861292B2-31D6-431A-BAEA-783102020CB0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D0931-EA40-4F37-8D38-C4EEA3C8445A}">
  <dimension ref="A1:E1508"/>
  <sheetViews>
    <sheetView tabSelected="1" view="pageLayout" zoomScaleNormal="100" workbookViewId="0">
      <selection activeCell="H2" sqref="H2"/>
    </sheetView>
  </sheetViews>
  <sheetFormatPr defaultRowHeight="14.25"/>
  <cols>
    <col min="1" max="1" width="9.5" bestFit="1" customWidth="1"/>
    <col min="2" max="2" width="10.625" bestFit="1" customWidth="1"/>
    <col min="3" max="3" width="51.125" customWidth="1"/>
    <col min="4" max="4" width="31.75" customWidth="1"/>
    <col min="5" max="5" width="11.25" customWidth="1"/>
  </cols>
  <sheetData>
    <row r="1" spans="1:5" s="12" customFormat="1" ht="54" customHeight="1" thickBot="1">
      <c r="A1" s="13" t="s">
        <v>0</v>
      </c>
      <c r="B1" s="14"/>
      <c r="C1" s="15"/>
      <c r="D1" s="16"/>
      <c r="E1" s="17"/>
    </row>
    <row r="2" spans="1:5" ht="62.25" customHeight="1">
      <c r="A2" s="8">
        <v>2026</v>
      </c>
      <c r="B2" s="1">
        <v>2025</v>
      </c>
      <c r="C2" s="9" t="s">
        <v>1</v>
      </c>
      <c r="D2" s="18" t="s">
        <v>2</v>
      </c>
      <c r="E2" s="19"/>
    </row>
    <row r="3" spans="1:5" ht="28.5">
      <c r="A3" s="3" t="s">
        <v>3</v>
      </c>
      <c r="B3" s="2" t="s">
        <v>4</v>
      </c>
      <c r="C3" s="4" t="s">
        <v>5</v>
      </c>
      <c r="D3" s="2" t="s">
        <v>6</v>
      </c>
      <c r="E3" s="2" t="s">
        <v>7</v>
      </c>
    </row>
    <row r="4" spans="1:5">
      <c r="A4" s="6">
        <v>1</v>
      </c>
      <c r="B4" s="7">
        <v>1</v>
      </c>
      <c r="C4" s="5" t="s">
        <v>8</v>
      </c>
      <c r="D4" t="s">
        <v>9</v>
      </c>
      <c r="E4" t="s">
        <v>10</v>
      </c>
    </row>
    <row r="5" spans="1:5">
      <c r="A5" s="6">
        <v>2</v>
      </c>
      <c r="B5" s="7">
        <v>2</v>
      </c>
      <c r="C5" s="5" t="s">
        <v>11</v>
      </c>
      <c r="D5" t="s">
        <v>12</v>
      </c>
      <c r="E5" t="s">
        <v>13</v>
      </c>
    </row>
    <row r="6" spans="1:5">
      <c r="A6" s="6">
        <v>3</v>
      </c>
      <c r="B6" s="7">
        <v>6</v>
      </c>
      <c r="C6" s="5" t="s">
        <v>14</v>
      </c>
      <c r="D6" t="s">
        <v>9</v>
      </c>
      <c r="E6" t="s">
        <v>10</v>
      </c>
    </row>
    <row r="7" spans="1:5">
      <c r="A7" s="6">
        <v>4</v>
      </c>
      <c r="B7" s="7">
        <v>3</v>
      </c>
      <c r="C7" s="5" t="s">
        <v>15</v>
      </c>
      <c r="D7" t="s">
        <v>12</v>
      </c>
      <c r="E7" t="s">
        <v>13</v>
      </c>
    </row>
    <row r="8" spans="1:5">
      <c r="A8" s="6">
        <v>5</v>
      </c>
      <c r="B8" s="7">
        <v>4</v>
      </c>
      <c r="C8" s="5" t="s">
        <v>16</v>
      </c>
      <c r="D8" t="s">
        <v>9</v>
      </c>
      <c r="E8" t="s">
        <v>10</v>
      </c>
    </row>
    <row r="9" spans="1:5">
      <c r="A9" s="6">
        <v>6</v>
      </c>
      <c r="B9" s="7">
        <v>5</v>
      </c>
      <c r="C9" s="5" t="s">
        <v>17</v>
      </c>
      <c r="D9" t="s">
        <v>12</v>
      </c>
      <c r="E9" t="s">
        <v>13</v>
      </c>
    </row>
    <row r="10" spans="1:5">
      <c r="A10" s="6">
        <v>7</v>
      </c>
      <c r="B10" s="7">
        <v>7</v>
      </c>
      <c r="C10" s="5" t="s">
        <v>18</v>
      </c>
      <c r="D10" t="s">
        <v>19</v>
      </c>
      <c r="E10" t="s">
        <v>13</v>
      </c>
    </row>
    <row r="11" spans="1:5">
      <c r="A11" s="6">
        <v>8</v>
      </c>
      <c r="B11" s="7">
        <v>8</v>
      </c>
      <c r="C11" s="5" t="s">
        <v>20</v>
      </c>
      <c r="D11" t="s">
        <v>21</v>
      </c>
      <c r="E11" t="s">
        <v>22</v>
      </c>
    </row>
    <row r="12" spans="1:5">
      <c r="A12" s="6">
        <v>9</v>
      </c>
      <c r="B12" s="7">
        <v>9</v>
      </c>
      <c r="C12" s="5" t="s">
        <v>23</v>
      </c>
      <c r="D12" t="s">
        <v>12</v>
      </c>
      <c r="E12" t="s">
        <v>13</v>
      </c>
    </row>
    <row r="13" spans="1:5">
      <c r="A13" s="6">
        <v>10</v>
      </c>
      <c r="B13" s="7">
        <v>10</v>
      </c>
      <c r="C13" s="5" t="s">
        <v>24</v>
      </c>
      <c r="D13" t="s">
        <v>9</v>
      </c>
      <c r="E13" t="s">
        <v>10</v>
      </c>
    </row>
    <row r="14" spans="1:5">
      <c r="A14" s="6">
        <v>11</v>
      </c>
      <c r="B14" s="7">
        <v>17</v>
      </c>
      <c r="C14" s="5" t="s">
        <v>25</v>
      </c>
      <c r="D14" t="s">
        <v>26</v>
      </c>
      <c r="E14" t="s">
        <v>22</v>
      </c>
    </row>
    <row r="15" spans="1:5">
      <c r="A15" s="6">
        <v>12</v>
      </c>
      <c r="B15" s="7">
        <v>15</v>
      </c>
      <c r="C15" s="5" t="s">
        <v>27</v>
      </c>
      <c r="D15" t="s">
        <v>21</v>
      </c>
      <c r="E15" t="s">
        <v>22</v>
      </c>
    </row>
    <row r="16" spans="1:5">
      <c r="A16" s="6">
        <v>13</v>
      </c>
      <c r="B16" s="7">
        <v>21</v>
      </c>
      <c r="C16" s="5" t="s">
        <v>28</v>
      </c>
      <c r="D16" t="s">
        <v>9</v>
      </c>
      <c r="E16" t="s">
        <v>10</v>
      </c>
    </row>
    <row r="17" spans="1:5">
      <c r="A17" s="6">
        <v>14</v>
      </c>
      <c r="B17" s="7">
        <v>14</v>
      </c>
      <c r="C17" s="5" t="s">
        <v>29</v>
      </c>
      <c r="D17" t="s">
        <v>30</v>
      </c>
      <c r="E17" t="s">
        <v>22</v>
      </c>
    </row>
    <row r="18" spans="1:5">
      <c r="A18" s="6">
        <v>15</v>
      </c>
      <c r="B18" s="7">
        <v>11</v>
      </c>
      <c r="C18" s="5" t="s">
        <v>31</v>
      </c>
      <c r="D18" t="s">
        <v>9</v>
      </c>
      <c r="E18" t="s">
        <v>10</v>
      </c>
    </row>
    <row r="19" spans="1:5">
      <c r="A19" s="6">
        <v>16</v>
      </c>
      <c r="B19" s="7">
        <v>16</v>
      </c>
      <c r="C19" s="5" t="s">
        <v>32</v>
      </c>
      <c r="D19" t="s">
        <v>9</v>
      </c>
      <c r="E19" t="s">
        <v>10</v>
      </c>
    </row>
    <row r="20" spans="1:5">
      <c r="A20" s="6">
        <f>17</f>
        <v>17</v>
      </c>
      <c r="B20" s="7">
        <v>20</v>
      </c>
      <c r="C20" s="5" t="s">
        <v>33</v>
      </c>
      <c r="D20" t="s">
        <v>30</v>
      </c>
      <c r="E20" t="s">
        <v>22</v>
      </c>
    </row>
    <row r="21" spans="1:5">
      <c r="A21" s="6">
        <f>17</f>
        <v>17</v>
      </c>
      <c r="B21" s="7">
        <v>12</v>
      </c>
      <c r="C21" s="5" t="s">
        <v>34</v>
      </c>
      <c r="D21" t="s">
        <v>9</v>
      </c>
      <c r="E21" t="s">
        <v>10</v>
      </c>
    </row>
    <row r="22" spans="1:5">
      <c r="A22" s="6">
        <v>19</v>
      </c>
      <c r="B22" s="7">
        <v>13</v>
      </c>
      <c r="C22" s="5" t="s">
        <v>35</v>
      </c>
      <c r="D22" t="s">
        <v>36</v>
      </c>
      <c r="E22" t="s">
        <v>37</v>
      </c>
    </row>
    <row r="23" spans="1:5">
      <c r="A23" s="6">
        <v>20</v>
      </c>
      <c r="B23" s="7">
        <v>19</v>
      </c>
      <c r="C23" s="5" t="s">
        <v>38</v>
      </c>
      <c r="D23" t="s">
        <v>36</v>
      </c>
      <c r="E23" t="s">
        <v>37</v>
      </c>
    </row>
    <row r="24" spans="1:5">
      <c r="A24" s="6">
        <v>21</v>
      </c>
      <c r="B24" s="7">
        <v>23</v>
      </c>
      <c r="C24" s="5" t="s">
        <v>39</v>
      </c>
      <c r="D24" t="s">
        <v>9</v>
      </c>
      <c r="E24" t="s">
        <v>10</v>
      </c>
    </row>
    <row r="25" spans="1:5">
      <c r="A25" s="6">
        <f>22</f>
        <v>22</v>
      </c>
      <c r="B25" s="7">
        <v>26</v>
      </c>
      <c r="C25" s="5" t="s">
        <v>40</v>
      </c>
      <c r="D25" t="s">
        <v>19</v>
      </c>
      <c r="E25" t="s">
        <v>13</v>
      </c>
    </row>
    <row r="26" spans="1:5">
      <c r="A26" s="6">
        <f>22</f>
        <v>22</v>
      </c>
      <c r="B26" s="7">
        <v>28</v>
      </c>
      <c r="C26" s="5" t="s">
        <v>41</v>
      </c>
      <c r="D26" t="s">
        <v>42</v>
      </c>
      <c r="E26" t="s">
        <v>13</v>
      </c>
    </row>
    <row r="27" spans="1:5">
      <c r="A27" s="6">
        <v>24</v>
      </c>
      <c r="B27" s="7">
        <f>32</f>
        <v>32</v>
      </c>
      <c r="C27" s="5" t="s">
        <v>43</v>
      </c>
      <c r="D27" t="s">
        <v>9</v>
      </c>
      <c r="E27" t="s">
        <v>10</v>
      </c>
    </row>
    <row r="28" spans="1:5">
      <c r="A28" s="6">
        <f>25</f>
        <v>25</v>
      </c>
      <c r="B28" s="7">
        <v>22</v>
      </c>
      <c r="C28" s="5" t="s">
        <v>44</v>
      </c>
      <c r="D28" t="s">
        <v>9</v>
      </c>
      <c r="E28" t="s">
        <v>10</v>
      </c>
    </row>
    <row r="29" spans="1:5">
      <c r="A29" s="6">
        <f>25</f>
        <v>25</v>
      </c>
      <c r="B29" s="7">
        <v>18</v>
      </c>
      <c r="C29" s="5" t="s">
        <v>45</v>
      </c>
      <c r="D29" t="s">
        <v>36</v>
      </c>
      <c r="E29" t="s">
        <v>37</v>
      </c>
    </row>
    <row r="30" spans="1:5">
      <c r="A30" s="6">
        <v>27</v>
      </c>
      <c r="B30" s="7">
        <v>29</v>
      </c>
      <c r="C30" s="5" t="s">
        <v>46</v>
      </c>
      <c r="D30" t="s">
        <v>47</v>
      </c>
      <c r="E30" t="s">
        <v>10</v>
      </c>
    </row>
    <row r="31" spans="1:5">
      <c r="A31" s="6">
        <v>28</v>
      </c>
      <c r="B31" s="7">
        <v>24</v>
      </c>
      <c r="C31" s="5" t="s">
        <v>48</v>
      </c>
      <c r="D31" t="s">
        <v>49</v>
      </c>
      <c r="E31" t="s">
        <v>13</v>
      </c>
    </row>
    <row r="32" spans="1:5">
      <c r="A32" s="6">
        <v>29</v>
      </c>
      <c r="B32" s="7">
        <v>25</v>
      </c>
      <c r="C32" s="5" t="s">
        <v>50</v>
      </c>
      <c r="D32" t="s">
        <v>47</v>
      </c>
      <c r="E32" t="s">
        <v>10</v>
      </c>
    </row>
    <row r="33" spans="1:5">
      <c r="A33" s="6">
        <v>30</v>
      </c>
      <c r="B33" s="7">
        <v>39</v>
      </c>
      <c r="C33" s="5" t="s">
        <v>51</v>
      </c>
      <c r="D33" t="s">
        <v>30</v>
      </c>
      <c r="E33" t="s">
        <v>22</v>
      </c>
    </row>
    <row r="34" spans="1:5">
      <c r="A34" s="6">
        <v>31</v>
      </c>
      <c r="B34" s="7">
        <f>40</f>
        <v>40</v>
      </c>
      <c r="C34" s="5" t="s">
        <v>52</v>
      </c>
      <c r="D34" t="s">
        <v>12</v>
      </c>
      <c r="E34" t="s">
        <v>13</v>
      </c>
    </row>
    <row r="35" spans="1:5">
      <c r="A35" s="6">
        <f>32</f>
        <v>32</v>
      </c>
      <c r="B35" s="7">
        <v>30</v>
      </c>
      <c r="C35" s="5" t="s">
        <v>53</v>
      </c>
      <c r="D35" t="s">
        <v>36</v>
      </c>
      <c r="E35" t="s">
        <v>37</v>
      </c>
    </row>
    <row r="36" spans="1:5">
      <c r="A36" s="6">
        <f>32</f>
        <v>32</v>
      </c>
      <c r="B36" s="7">
        <v>36</v>
      </c>
      <c r="C36" s="5" t="s">
        <v>54</v>
      </c>
      <c r="D36" t="s">
        <v>26</v>
      </c>
      <c r="E36" t="s">
        <v>22</v>
      </c>
    </row>
    <row r="37" spans="1:5">
      <c r="A37" s="6">
        <v>34</v>
      </c>
      <c r="B37" s="7">
        <v>27</v>
      </c>
      <c r="C37" s="5" t="s">
        <v>55</v>
      </c>
      <c r="D37" t="s">
        <v>12</v>
      </c>
      <c r="E37" t="s">
        <v>13</v>
      </c>
    </row>
    <row r="38" spans="1:5">
      <c r="A38" s="6">
        <v>35</v>
      </c>
      <c r="B38" s="7">
        <f>34</f>
        <v>34</v>
      </c>
      <c r="C38" s="5" t="s">
        <v>56</v>
      </c>
      <c r="D38" t="s">
        <v>12</v>
      </c>
      <c r="E38" t="s">
        <v>13</v>
      </c>
    </row>
    <row r="39" spans="1:5">
      <c r="A39" s="6">
        <f>36</f>
        <v>36</v>
      </c>
      <c r="B39" s="7">
        <v>37</v>
      </c>
      <c r="C39" s="5" t="s">
        <v>57</v>
      </c>
      <c r="D39" t="s">
        <v>36</v>
      </c>
      <c r="E39" t="s">
        <v>37</v>
      </c>
    </row>
    <row r="40" spans="1:5">
      <c r="A40" s="6">
        <f>36</f>
        <v>36</v>
      </c>
      <c r="B40" s="7">
        <f>32</f>
        <v>32</v>
      </c>
      <c r="C40" s="5" t="s">
        <v>58</v>
      </c>
      <c r="D40" t="s">
        <v>59</v>
      </c>
      <c r="E40" t="s">
        <v>22</v>
      </c>
    </row>
    <row r="41" spans="1:5">
      <c r="A41" s="6">
        <f>38</f>
        <v>38</v>
      </c>
      <c r="B41" s="7">
        <f>34</f>
        <v>34</v>
      </c>
      <c r="C41" s="5" t="s">
        <v>60</v>
      </c>
      <c r="D41" t="s">
        <v>9</v>
      </c>
      <c r="E41" t="s">
        <v>10</v>
      </c>
    </row>
    <row r="42" spans="1:5">
      <c r="A42" s="6">
        <f>38</f>
        <v>38</v>
      </c>
      <c r="B42" s="7">
        <v>31</v>
      </c>
      <c r="C42" s="5" t="s">
        <v>61</v>
      </c>
      <c r="D42" t="s">
        <v>62</v>
      </c>
      <c r="E42" t="s">
        <v>22</v>
      </c>
    </row>
    <row r="43" spans="1:5">
      <c r="A43" s="6">
        <v>40</v>
      </c>
      <c r="B43" s="7">
        <v>38</v>
      </c>
      <c r="C43" s="5" t="s">
        <v>63</v>
      </c>
      <c r="D43" t="s">
        <v>47</v>
      </c>
      <c r="E43" t="s">
        <v>10</v>
      </c>
    </row>
    <row r="44" spans="1:5">
      <c r="A44" s="6">
        <v>41</v>
      </c>
      <c r="B44" s="7">
        <v>46</v>
      </c>
      <c r="C44" s="5" t="s">
        <v>64</v>
      </c>
      <c r="D44" t="s">
        <v>49</v>
      </c>
      <c r="E44" t="s">
        <v>13</v>
      </c>
    </row>
    <row r="45" spans="1:5">
      <c r="A45" s="6">
        <f>42</f>
        <v>42</v>
      </c>
      <c r="B45" s="7">
        <f>50</f>
        <v>50</v>
      </c>
      <c r="C45" s="5" t="s">
        <v>65</v>
      </c>
      <c r="D45" t="s">
        <v>9</v>
      </c>
      <c r="E45" t="s">
        <v>10</v>
      </c>
    </row>
    <row r="46" spans="1:5">
      <c r="A46" s="6">
        <f>42</f>
        <v>42</v>
      </c>
      <c r="B46" s="7">
        <f>40</f>
        <v>40</v>
      </c>
      <c r="C46" s="5" t="s">
        <v>66</v>
      </c>
      <c r="D46" t="s">
        <v>36</v>
      </c>
      <c r="E46" t="s">
        <v>37</v>
      </c>
    </row>
    <row r="47" spans="1:5">
      <c r="A47" s="6">
        <v>44</v>
      </c>
      <c r="B47" s="7">
        <f>47</f>
        <v>47</v>
      </c>
      <c r="C47" s="5" t="s">
        <v>67</v>
      </c>
      <c r="D47" t="s">
        <v>26</v>
      </c>
      <c r="E47" t="s">
        <v>22</v>
      </c>
    </row>
    <row r="48" spans="1:5">
      <c r="A48" s="6">
        <v>45</v>
      </c>
      <c r="B48" s="7">
        <v>44</v>
      </c>
      <c r="C48" s="5" t="s">
        <v>68</v>
      </c>
      <c r="D48" t="s">
        <v>9</v>
      </c>
      <c r="E48" t="s">
        <v>10</v>
      </c>
    </row>
    <row r="49" spans="1:5">
      <c r="A49" s="6">
        <v>46</v>
      </c>
      <c r="B49" s="7">
        <v>42</v>
      </c>
      <c r="C49" s="5" t="s">
        <v>69</v>
      </c>
      <c r="D49" t="s">
        <v>9</v>
      </c>
      <c r="E49" t="s">
        <v>10</v>
      </c>
    </row>
    <row r="50" spans="1:5">
      <c r="A50" s="6">
        <f>47</f>
        <v>47</v>
      </c>
      <c r="B50" s="7">
        <v>49</v>
      </c>
      <c r="C50" s="5" t="s">
        <v>70</v>
      </c>
      <c r="D50" t="s">
        <v>71</v>
      </c>
      <c r="E50" t="s">
        <v>13</v>
      </c>
    </row>
    <row r="51" spans="1:5">
      <c r="A51" s="6">
        <f>47</f>
        <v>47</v>
      </c>
      <c r="B51" s="7">
        <v>45</v>
      </c>
      <c r="C51" s="5" t="s">
        <v>72</v>
      </c>
      <c r="D51" t="s">
        <v>30</v>
      </c>
      <c r="E51" t="s">
        <v>22</v>
      </c>
    </row>
    <row r="52" spans="1:5">
      <c r="A52" s="6">
        <v>49</v>
      </c>
      <c r="B52" s="7">
        <f>47</f>
        <v>47</v>
      </c>
      <c r="C52" s="5" t="s">
        <v>73</v>
      </c>
      <c r="D52" t="s">
        <v>30</v>
      </c>
      <c r="E52" t="s">
        <v>22</v>
      </c>
    </row>
    <row r="53" spans="1:5">
      <c r="A53" s="6">
        <v>50</v>
      </c>
      <c r="B53" s="7">
        <v>56</v>
      </c>
      <c r="C53" s="5" t="s">
        <v>74</v>
      </c>
      <c r="D53" t="s">
        <v>62</v>
      </c>
      <c r="E53" t="s">
        <v>22</v>
      </c>
    </row>
    <row r="54" spans="1:5">
      <c r="A54" s="6">
        <v>51</v>
      </c>
      <c r="B54" s="7">
        <v>54</v>
      </c>
      <c r="C54" s="5" t="s">
        <v>75</v>
      </c>
      <c r="D54" t="s">
        <v>12</v>
      </c>
      <c r="E54" t="s">
        <v>13</v>
      </c>
    </row>
    <row r="55" spans="1:5">
      <c r="A55" s="6">
        <v>52</v>
      </c>
      <c r="B55" s="7">
        <v>58</v>
      </c>
      <c r="C55" s="5" t="s">
        <v>76</v>
      </c>
      <c r="D55" t="s">
        <v>9</v>
      </c>
      <c r="E55" t="s">
        <v>10</v>
      </c>
    </row>
    <row r="56" spans="1:5">
      <c r="A56" s="6">
        <v>53</v>
      </c>
      <c r="B56" s="7">
        <v>55</v>
      </c>
      <c r="C56" s="5" t="s">
        <v>77</v>
      </c>
      <c r="D56" t="s">
        <v>71</v>
      </c>
      <c r="E56" t="s">
        <v>13</v>
      </c>
    </row>
    <row r="57" spans="1:5">
      <c r="A57" s="6">
        <v>54</v>
      </c>
      <c r="B57" s="7">
        <v>57</v>
      </c>
      <c r="C57" s="5" t="s">
        <v>78</v>
      </c>
      <c r="D57" t="s">
        <v>26</v>
      </c>
      <c r="E57" t="s">
        <v>22</v>
      </c>
    </row>
    <row r="58" spans="1:5">
      <c r="A58" s="6">
        <v>55</v>
      </c>
      <c r="B58" s="7">
        <v>43</v>
      </c>
      <c r="C58" s="5" t="s">
        <v>79</v>
      </c>
      <c r="D58" t="s">
        <v>9</v>
      </c>
      <c r="E58" t="s">
        <v>10</v>
      </c>
    </row>
    <row r="59" spans="1:5">
      <c r="A59" s="6">
        <v>56</v>
      </c>
      <c r="B59" s="7">
        <f>50</f>
        <v>50</v>
      </c>
      <c r="C59" s="5" t="s">
        <v>80</v>
      </c>
      <c r="D59" t="s">
        <v>12</v>
      </c>
      <c r="E59" t="s">
        <v>13</v>
      </c>
    </row>
    <row r="60" spans="1:5">
      <c r="A60" s="6">
        <v>57</v>
      </c>
      <c r="B60" s="7">
        <f>50</f>
        <v>50</v>
      </c>
      <c r="C60" s="5" t="s">
        <v>81</v>
      </c>
      <c r="D60" t="s">
        <v>59</v>
      </c>
      <c r="E60" t="s">
        <v>22</v>
      </c>
    </row>
    <row r="61" spans="1:5">
      <c r="A61" s="6">
        <f>58</f>
        <v>58</v>
      </c>
      <c r="B61" s="7">
        <v>59</v>
      </c>
      <c r="C61" s="5" t="s">
        <v>82</v>
      </c>
      <c r="D61" t="s">
        <v>42</v>
      </c>
      <c r="E61" t="s">
        <v>13</v>
      </c>
    </row>
    <row r="62" spans="1:5">
      <c r="A62" s="6">
        <f>58</f>
        <v>58</v>
      </c>
      <c r="B62" s="7">
        <v>60</v>
      </c>
      <c r="C62" s="5" t="s">
        <v>83</v>
      </c>
      <c r="D62" t="s">
        <v>84</v>
      </c>
      <c r="E62" t="s">
        <v>22</v>
      </c>
    </row>
    <row r="63" spans="1:5">
      <c r="A63" s="6">
        <v>60</v>
      </c>
      <c r="B63" s="7">
        <f>63</f>
        <v>63</v>
      </c>
      <c r="C63" s="5" t="s">
        <v>85</v>
      </c>
      <c r="D63" t="s">
        <v>86</v>
      </c>
      <c r="E63" t="s">
        <v>13</v>
      </c>
    </row>
    <row r="64" spans="1:5">
      <c r="A64" s="6">
        <v>61</v>
      </c>
      <c r="B64" s="7">
        <v>67</v>
      </c>
      <c r="C64" s="5" t="s">
        <v>87</v>
      </c>
      <c r="D64" t="s">
        <v>62</v>
      </c>
      <c r="E64" t="s">
        <v>22</v>
      </c>
    </row>
    <row r="65" spans="1:5">
      <c r="A65" s="6">
        <v>62</v>
      </c>
      <c r="B65" s="7">
        <v>61</v>
      </c>
      <c r="C65" s="5" t="s">
        <v>88</v>
      </c>
      <c r="D65" t="s">
        <v>9</v>
      </c>
      <c r="E65" t="s">
        <v>10</v>
      </c>
    </row>
    <row r="66" spans="1:5">
      <c r="A66" s="6">
        <f>63</f>
        <v>63</v>
      </c>
      <c r="B66" s="7">
        <v>62</v>
      </c>
      <c r="C66" s="5" t="s">
        <v>89</v>
      </c>
      <c r="D66" t="s">
        <v>26</v>
      </c>
      <c r="E66" t="s">
        <v>22</v>
      </c>
    </row>
    <row r="67" spans="1:5">
      <c r="A67" s="6">
        <f>63</f>
        <v>63</v>
      </c>
      <c r="B67" s="7">
        <v>68</v>
      </c>
      <c r="C67" s="5" t="s">
        <v>90</v>
      </c>
      <c r="D67" t="s">
        <v>91</v>
      </c>
      <c r="E67" t="s">
        <v>22</v>
      </c>
    </row>
    <row r="68" spans="1:5">
      <c r="A68" s="6">
        <v>65</v>
      </c>
      <c r="B68" s="7">
        <v>65</v>
      </c>
      <c r="C68" s="5" t="s">
        <v>92</v>
      </c>
      <c r="D68" t="s">
        <v>93</v>
      </c>
      <c r="E68" t="s">
        <v>37</v>
      </c>
    </row>
    <row r="69" spans="1:5">
      <c r="A69" s="6">
        <v>66</v>
      </c>
      <c r="B69" s="7">
        <v>72</v>
      </c>
      <c r="C69" s="5" t="s">
        <v>94</v>
      </c>
      <c r="D69" t="s">
        <v>9</v>
      </c>
      <c r="E69" t="s">
        <v>10</v>
      </c>
    </row>
    <row r="70" spans="1:5">
      <c r="A70" s="6">
        <v>67</v>
      </c>
      <c r="B70" s="7">
        <v>101</v>
      </c>
      <c r="C70" s="5" t="s">
        <v>95</v>
      </c>
      <c r="D70" t="s">
        <v>96</v>
      </c>
      <c r="E70" t="s">
        <v>22</v>
      </c>
    </row>
    <row r="71" spans="1:5">
      <c r="A71" s="6">
        <v>68</v>
      </c>
      <c r="B71" s="7">
        <v>66</v>
      </c>
      <c r="C71" s="5" t="s">
        <v>97</v>
      </c>
      <c r="D71" t="s">
        <v>9</v>
      </c>
      <c r="E71" t="s">
        <v>10</v>
      </c>
    </row>
    <row r="72" spans="1:5">
      <c r="A72" s="6">
        <v>69</v>
      </c>
      <c r="B72" s="7">
        <v>79</v>
      </c>
      <c r="C72" s="5" t="s">
        <v>98</v>
      </c>
      <c r="D72" t="s">
        <v>9</v>
      </c>
      <c r="E72" t="s">
        <v>10</v>
      </c>
    </row>
    <row r="73" spans="1:5">
      <c r="A73" s="6">
        <f>70</f>
        <v>70</v>
      </c>
      <c r="B73" s="7">
        <v>73</v>
      </c>
      <c r="C73" s="5" t="s">
        <v>99</v>
      </c>
      <c r="D73" t="s">
        <v>49</v>
      </c>
      <c r="E73" t="s">
        <v>13</v>
      </c>
    </row>
    <row r="74" spans="1:5">
      <c r="A74" s="6">
        <f>70</f>
        <v>70</v>
      </c>
      <c r="B74" s="7">
        <f>69</f>
        <v>69</v>
      </c>
      <c r="C74" s="5" t="s">
        <v>100</v>
      </c>
      <c r="D74" t="s">
        <v>9</v>
      </c>
      <c r="E74" t="s">
        <v>10</v>
      </c>
    </row>
    <row r="75" spans="1:5">
      <c r="A75" s="6">
        <f>72</f>
        <v>72</v>
      </c>
      <c r="B75" s="7">
        <v>75</v>
      </c>
      <c r="C75" s="5" t="s">
        <v>101</v>
      </c>
      <c r="D75" t="s">
        <v>102</v>
      </c>
      <c r="E75" t="s">
        <v>13</v>
      </c>
    </row>
    <row r="76" spans="1:5">
      <c r="A76" s="6">
        <f>72</f>
        <v>72</v>
      </c>
      <c r="B76" s="7">
        <f>63</f>
        <v>63</v>
      </c>
      <c r="C76" s="5" t="s">
        <v>103</v>
      </c>
      <c r="D76" t="s">
        <v>49</v>
      </c>
      <c r="E76" t="s">
        <v>13</v>
      </c>
    </row>
    <row r="77" spans="1:5">
      <c r="A77" s="6">
        <v>74</v>
      </c>
      <c r="B77" s="7">
        <f>69</f>
        <v>69</v>
      </c>
      <c r="C77" s="5" t="s">
        <v>104</v>
      </c>
      <c r="D77" t="s">
        <v>12</v>
      </c>
      <c r="E77" t="s">
        <v>13</v>
      </c>
    </row>
    <row r="78" spans="1:5">
      <c r="A78" s="6">
        <v>75</v>
      </c>
      <c r="B78" s="7">
        <v>87</v>
      </c>
      <c r="C78" s="5" t="s">
        <v>105</v>
      </c>
      <c r="D78" t="s">
        <v>106</v>
      </c>
      <c r="E78" t="s">
        <v>13</v>
      </c>
    </row>
    <row r="79" spans="1:5">
      <c r="A79" s="6">
        <v>76</v>
      </c>
      <c r="B79" s="7">
        <f>80</f>
        <v>80</v>
      </c>
      <c r="C79" s="5" t="s">
        <v>107</v>
      </c>
      <c r="D79" t="s">
        <v>12</v>
      </c>
      <c r="E79" t="s">
        <v>13</v>
      </c>
    </row>
    <row r="80" spans="1:5">
      <c r="A80" s="6">
        <v>77</v>
      </c>
      <c r="B80" s="7">
        <v>77</v>
      </c>
      <c r="C80" s="5" t="s">
        <v>108</v>
      </c>
      <c r="D80" t="s">
        <v>36</v>
      </c>
      <c r="E80" t="s">
        <v>37</v>
      </c>
    </row>
    <row r="81" spans="1:5">
      <c r="A81" s="6">
        <v>78</v>
      </c>
      <c r="B81" s="7">
        <v>74</v>
      </c>
      <c r="C81" s="5" t="s">
        <v>109</v>
      </c>
      <c r="D81" t="s">
        <v>102</v>
      </c>
      <c r="E81" t="s">
        <v>13</v>
      </c>
    </row>
    <row r="82" spans="1:5">
      <c r="A82" s="6">
        <v>79</v>
      </c>
      <c r="B82" s="7">
        <v>78</v>
      </c>
      <c r="C82" s="5" t="s">
        <v>110</v>
      </c>
      <c r="D82" t="s">
        <v>12</v>
      </c>
      <c r="E82" t="s">
        <v>13</v>
      </c>
    </row>
    <row r="83" spans="1:5">
      <c r="A83" s="6">
        <v>80</v>
      </c>
      <c r="B83" s="7">
        <f>84</f>
        <v>84</v>
      </c>
      <c r="C83" s="5" t="s">
        <v>111</v>
      </c>
      <c r="D83" t="s">
        <v>42</v>
      </c>
      <c r="E83" t="s">
        <v>13</v>
      </c>
    </row>
    <row r="84" spans="1:5">
      <c r="A84" s="6">
        <v>81</v>
      </c>
      <c r="B84" s="7">
        <v>76</v>
      </c>
      <c r="C84" s="5" t="s">
        <v>112</v>
      </c>
      <c r="D84" t="s">
        <v>9</v>
      </c>
      <c r="E84" t="s">
        <v>10</v>
      </c>
    </row>
    <row r="85" spans="1:5">
      <c r="A85" s="6">
        <f>82</f>
        <v>82</v>
      </c>
      <c r="B85" s="7"/>
      <c r="C85" s="5" t="s">
        <v>113</v>
      </c>
      <c r="D85" t="s">
        <v>36</v>
      </c>
      <c r="E85" t="s">
        <v>37</v>
      </c>
    </row>
    <row r="86" spans="1:5">
      <c r="A86" s="6">
        <f>82</f>
        <v>82</v>
      </c>
      <c r="B86" s="7">
        <f>89</f>
        <v>89</v>
      </c>
      <c r="C86" s="5" t="s">
        <v>114</v>
      </c>
      <c r="D86" t="s">
        <v>9</v>
      </c>
      <c r="E86" t="s">
        <v>10</v>
      </c>
    </row>
    <row r="87" spans="1:5">
      <c r="A87" s="6">
        <v>84</v>
      </c>
      <c r="B87" s="7">
        <v>71</v>
      </c>
      <c r="C87" s="5" t="s">
        <v>115</v>
      </c>
      <c r="D87" t="s">
        <v>116</v>
      </c>
      <c r="E87" t="s">
        <v>10</v>
      </c>
    </row>
    <row r="88" spans="1:5">
      <c r="A88" s="6">
        <v>85</v>
      </c>
      <c r="B88" s="7">
        <f>84</f>
        <v>84</v>
      </c>
      <c r="C88" s="5" t="s">
        <v>117</v>
      </c>
      <c r="D88" t="s">
        <v>59</v>
      </c>
      <c r="E88" t="s">
        <v>22</v>
      </c>
    </row>
    <row r="89" spans="1:5">
      <c r="A89" s="6">
        <v>86</v>
      </c>
      <c r="B89" s="7">
        <f>82</f>
        <v>82</v>
      </c>
      <c r="C89" s="5" t="s">
        <v>118</v>
      </c>
      <c r="D89" t="s">
        <v>12</v>
      </c>
      <c r="E89" t="s">
        <v>13</v>
      </c>
    </row>
    <row r="90" spans="1:5">
      <c r="A90" s="6">
        <v>87</v>
      </c>
      <c r="B90" s="7">
        <f>80</f>
        <v>80</v>
      </c>
      <c r="C90" s="5" t="s">
        <v>119</v>
      </c>
      <c r="D90" t="s">
        <v>12</v>
      </c>
      <c r="E90" t="s">
        <v>13</v>
      </c>
    </row>
    <row r="91" spans="1:5">
      <c r="A91" s="6">
        <f>88</f>
        <v>88</v>
      </c>
      <c r="B91" s="7">
        <v>108</v>
      </c>
      <c r="C91" s="5" t="s">
        <v>120</v>
      </c>
      <c r="D91" t="s">
        <v>9</v>
      </c>
      <c r="E91" t="s">
        <v>10</v>
      </c>
    </row>
    <row r="92" spans="1:5">
      <c r="A92" s="6">
        <f>88</f>
        <v>88</v>
      </c>
      <c r="B92" s="7">
        <v>97</v>
      </c>
      <c r="C92" s="5" t="s">
        <v>121</v>
      </c>
      <c r="D92" t="s">
        <v>42</v>
      </c>
      <c r="E92" t="s">
        <v>13</v>
      </c>
    </row>
    <row r="93" spans="1:5">
      <c r="A93" s="6">
        <f>88</f>
        <v>88</v>
      </c>
      <c r="B93" s="7">
        <f>89</f>
        <v>89</v>
      </c>
      <c r="C93" s="5" t="s">
        <v>122</v>
      </c>
      <c r="D93" t="s">
        <v>9</v>
      </c>
      <c r="E93" t="s">
        <v>10</v>
      </c>
    </row>
    <row r="94" spans="1:5">
      <c r="A94" s="6">
        <v>91</v>
      </c>
      <c r="B94" s="7">
        <v>86</v>
      </c>
      <c r="C94" s="5" t="s">
        <v>123</v>
      </c>
      <c r="D94" t="s">
        <v>59</v>
      </c>
      <c r="E94" t="s">
        <v>22</v>
      </c>
    </row>
    <row r="95" spans="1:5">
      <c r="A95" s="6">
        <v>92</v>
      </c>
      <c r="B95" s="7">
        <f>105</f>
        <v>105</v>
      </c>
      <c r="C95" s="5" t="s">
        <v>124</v>
      </c>
      <c r="D95" t="s">
        <v>12</v>
      </c>
      <c r="E95" t="s">
        <v>13</v>
      </c>
    </row>
    <row r="96" spans="1:5">
      <c r="A96" s="6">
        <v>93</v>
      </c>
      <c r="B96" s="7">
        <v>103</v>
      </c>
      <c r="C96" s="5" t="s">
        <v>125</v>
      </c>
      <c r="D96" t="s">
        <v>102</v>
      </c>
      <c r="E96" t="s">
        <v>13</v>
      </c>
    </row>
    <row r="97" spans="1:5">
      <c r="A97" s="6">
        <f>94</f>
        <v>94</v>
      </c>
      <c r="B97" s="7">
        <f>89</f>
        <v>89</v>
      </c>
      <c r="C97" s="5" t="s">
        <v>126</v>
      </c>
      <c r="D97" t="s">
        <v>12</v>
      </c>
      <c r="E97" t="s">
        <v>13</v>
      </c>
    </row>
    <row r="98" spans="1:5">
      <c r="A98" s="6">
        <f>94</f>
        <v>94</v>
      </c>
      <c r="B98" s="7">
        <v>96</v>
      </c>
      <c r="C98" s="5" t="s">
        <v>127</v>
      </c>
      <c r="D98" t="s">
        <v>47</v>
      </c>
      <c r="E98" t="s">
        <v>10</v>
      </c>
    </row>
    <row r="99" spans="1:5">
      <c r="A99" s="6">
        <v>96</v>
      </c>
      <c r="B99" s="7">
        <v>88</v>
      </c>
      <c r="C99" s="5" t="s">
        <v>128</v>
      </c>
      <c r="D99" t="s">
        <v>36</v>
      </c>
      <c r="E99" t="s">
        <v>37</v>
      </c>
    </row>
    <row r="100" spans="1:5">
      <c r="A100" s="6">
        <v>97</v>
      </c>
      <c r="B100" s="7">
        <v>108</v>
      </c>
      <c r="C100" s="5" t="s">
        <v>129</v>
      </c>
      <c r="D100" t="s">
        <v>12</v>
      </c>
      <c r="E100" t="s">
        <v>13</v>
      </c>
    </row>
    <row r="101" spans="1:5">
      <c r="A101" s="6">
        <f>98</f>
        <v>98</v>
      </c>
      <c r="B101" s="7">
        <v>102</v>
      </c>
      <c r="C101" s="5" t="s">
        <v>130</v>
      </c>
      <c r="D101" t="s">
        <v>42</v>
      </c>
      <c r="E101" t="s">
        <v>13</v>
      </c>
    </row>
    <row r="102" spans="1:5">
      <c r="A102" s="6">
        <f>98</f>
        <v>98</v>
      </c>
      <c r="B102" s="7">
        <v>111</v>
      </c>
      <c r="C102" s="5" t="s">
        <v>131</v>
      </c>
      <c r="D102" t="s">
        <v>132</v>
      </c>
      <c r="E102" t="s">
        <v>13</v>
      </c>
    </row>
    <row r="103" spans="1:5">
      <c r="A103" s="6">
        <v>100</v>
      </c>
      <c r="B103" s="7">
        <f>109</f>
        <v>109</v>
      </c>
      <c r="C103" s="5" t="s">
        <v>133</v>
      </c>
      <c r="D103" t="s">
        <v>19</v>
      </c>
      <c r="E103" t="s">
        <v>13</v>
      </c>
    </row>
    <row r="104" spans="1:5">
      <c r="A104" s="6">
        <v>101</v>
      </c>
      <c r="B104" s="7">
        <v>100</v>
      </c>
      <c r="C104" s="5" t="s">
        <v>134</v>
      </c>
      <c r="D104" t="s">
        <v>135</v>
      </c>
      <c r="E104" t="s">
        <v>13</v>
      </c>
    </row>
    <row r="105" spans="1:5">
      <c r="A105" s="6">
        <v>102</v>
      </c>
      <c r="B105" s="7">
        <v>98</v>
      </c>
      <c r="C105" s="5" t="s">
        <v>136</v>
      </c>
      <c r="D105" t="s">
        <v>62</v>
      </c>
      <c r="E105" t="s">
        <v>22</v>
      </c>
    </row>
    <row r="106" spans="1:5">
      <c r="A106" s="6">
        <f>103</f>
        <v>103</v>
      </c>
      <c r="B106" s="7">
        <v>145</v>
      </c>
      <c r="C106" s="5" t="s">
        <v>137</v>
      </c>
      <c r="D106" t="s">
        <v>30</v>
      </c>
      <c r="E106" t="s">
        <v>22</v>
      </c>
    </row>
    <row r="107" spans="1:5">
      <c r="A107" s="6">
        <f>103</f>
        <v>103</v>
      </c>
      <c r="B107" s="7">
        <f>105</f>
        <v>105</v>
      </c>
      <c r="C107" s="5" t="s">
        <v>138</v>
      </c>
      <c r="D107" t="s">
        <v>71</v>
      </c>
      <c r="E107" t="s">
        <v>13</v>
      </c>
    </row>
    <row r="108" spans="1:5">
      <c r="A108" s="6">
        <f>105</f>
        <v>105</v>
      </c>
      <c r="B108" s="7">
        <f>94</f>
        <v>94</v>
      </c>
      <c r="C108" s="5" t="s">
        <v>139</v>
      </c>
      <c r="D108" t="s">
        <v>140</v>
      </c>
      <c r="E108" t="s">
        <v>13</v>
      </c>
    </row>
    <row r="109" spans="1:5">
      <c r="A109" s="6">
        <f>105</f>
        <v>105</v>
      </c>
      <c r="B109" s="7">
        <v>99</v>
      </c>
      <c r="C109" s="5" t="s">
        <v>141</v>
      </c>
      <c r="D109" t="s">
        <v>42</v>
      </c>
      <c r="E109" t="s">
        <v>13</v>
      </c>
    </row>
    <row r="110" spans="1:5">
      <c r="A110" s="6">
        <v>107</v>
      </c>
      <c r="B110" s="7">
        <f>109</f>
        <v>109</v>
      </c>
      <c r="C110" s="5" t="s">
        <v>142</v>
      </c>
      <c r="D110" t="s">
        <v>135</v>
      </c>
      <c r="E110" t="s">
        <v>13</v>
      </c>
    </row>
    <row r="111" spans="1:5">
      <c r="A111" s="6">
        <v>108</v>
      </c>
      <c r="B111" s="7">
        <v>92</v>
      </c>
      <c r="C111" s="5" t="s">
        <v>143</v>
      </c>
      <c r="D111" t="s">
        <v>144</v>
      </c>
      <c r="E111" t="s">
        <v>10</v>
      </c>
    </row>
    <row r="112" spans="1:5">
      <c r="A112" s="6">
        <v>109</v>
      </c>
      <c r="B112" s="7">
        <v>107</v>
      </c>
      <c r="C112" s="5" t="s">
        <v>145</v>
      </c>
      <c r="D112" t="s">
        <v>59</v>
      </c>
      <c r="E112" t="s">
        <v>22</v>
      </c>
    </row>
    <row r="113" spans="1:5">
      <c r="A113" s="6">
        <f>110</f>
        <v>110</v>
      </c>
      <c r="B113" s="7">
        <f>120</f>
        <v>120</v>
      </c>
      <c r="C113" s="5" t="s">
        <v>146</v>
      </c>
      <c r="D113" t="s">
        <v>12</v>
      </c>
      <c r="E113" t="s">
        <v>13</v>
      </c>
    </row>
    <row r="114" spans="1:5">
      <c r="A114" s="6">
        <f>110</f>
        <v>110</v>
      </c>
      <c r="B114" s="7">
        <v>116</v>
      </c>
      <c r="C114" s="5" t="s">
        <v>147</v>
      </c>
      <c r="D114" t="s">
        <v>9</v>
      </c>
      <c r="E114" t="s">
        <v>10</v>
      </c>
    </row>
    <row r="115" spans="1:5">
      <c r="A115" s="6">
        <v>112</v>
      </c>
      <c r="B115" s="7">
        <v>122</v>
      </c>
      <c r="C115" s="5" t="s">
        <v>148</v>
      </c>
      <c r="D115" t="s">
        <v>149</v>
      </c>
      <c r="E115" t="s">
        <v>22</v>
      </c>
    </row>
    <row r="116" spans="1:5">
      <c r="A116" s="6">
        <v>113</v>
      </c>
      <c r="B116" s="7">
        <v>104</v>
      </c>
      <c r="C116" s="5" t="s">
        <v>150</v>
      </c>
      <c r="D116" t="s">
        <v>12</v>
      </c>
      <c r="E116" t="s">
        <v>13</v>
      </c>
    </row>
    <row r="117" spans="1:5">
      <c r="A117" s="6">
        <f>114</f>
        <v>114</v>
      </c>
      <c r="B117" s="7">
        <v>113</v>
      </c>
      <c r="C117" s="5" t="s">
        <v>151</v>
      </c>
      <c r="D117" t="s">
        <v>152</v>
      </c>
      <c r="E117" t="s">
        <v>13</v>
      </c>
    </row>
    <row r="118" spans="1:5">
      <c r="A118" s="6">
        <f>114</f>
        <v>114</v>
      </c>
      <c r="B118" s="7">
        <v>130</v>
      </c>
      <c r="C118" s="5" t="s">
        <v>153</v>
      </c>
      <c r="D118" t="s">
        <v>9</v>
      </c>
      <c r="E118" t="s">
        <v>10</v>
      </c>
    </row>
    <row r="119" spans="1:5">
      <c r="A119" s="6">
        <f>116</f>
        <v>116</v>
      </c>
      <c r="B119" s="7">
        <v>93</v>
      </c>
      <c r="C119" s="5" t="s">
        <v>154</v>
      </c>
      <c r="D119" t="s">
        <v>155</v>
      </c>
      <c r="E119" t="s">
        <v>10</v>
      </c>
    </row>
    <row r="120" spans="1:5">
      <c r="A120" s="6">
        <f>116</f>
        <v>116</v>
      </c>
      <c r="B120" s="7">
        <v>117</v>
      </c>
      <c r="C120" s="5" t="s">
        <v>156</v>
      </c>
      <c r="D120" t="s">
        <v>152</v>
      </c>
      <c r="E120" t="s">
        <v>13</v>
      </c>
    </row>
    <row r="121" spans="1:5">
      <c r="A121" s="6">
        <v>118</v>
      </c>
      <c r="B121" s="7">
        <f>126</f>
        <v>126</v>
      </c>
      <c r="C121" s="5" t="s">
        <v>157</v>
      </c>
      <c r="D121" t="s">
        <v>106</v>
      </c>
      <c r="E121" t="s">
        <v>13</v>
      </c>
    </row>
    <row r="122" spans="1:5">
      <c r="A122" s="6">
        <f>119</f>
        <v>119</v>
      </c>
      <c r="B122" s="7">
        <f>141</f>
        <v>141</v>
      </c>
      <c r="C122" s="5" t="s">
        <v>158</v>
      </c>
      <c r="D122" t="s">
        <v>71</v>
      </c>
      <c r="E122" t="s">
        <v>13</v>
      </c>
    </row>
    <row r="123" spans="1:5">
      <c r="A123" s="6">
        <f>119</f>
        <v>119</v>
      </c>
      <c r="B123" s="7">
        <f>141</f>
        <v>141</v>
      </c>
      <c r="C123" s="5" t="s">
        <v>159</v>
      </c>
      <c r="D123" t="s">
        <v>9</v>
      </c>
      <c r="E123" t="s">
        <v>10</v>
      </c>
    </row>
    <row r="124" spans="1:5">
      <c r="A124" s="6">
        <f>119</f>
        <v>119</v>
      </c>
      <c r="B124" s="7">
        <v>119</v>
      </c>
      <c r="C124" s="5" t="s">
        <v>160</v>
      </c>
      <c r="D124" t="s">
        <v>161</v>
      </c>
      <c r="E124" t="s">
        <v>13</v>
      </c>
    </row>
    <row r="125" spans="1:5">
      <c r="A125" s="6">
        <f>119</f>
        <v>119</v>
      </c>
      <c r="B125" s="7">
        <v>115</v>
      </c>
      <c r="C125" s="5" t="s">
        <v>162</v>
      </c>
      <c r="D125" t="s">
        <v>47</v>
      </c>
      <c r="E125" t="s">
        <v>10</v>
      </c>
    </row>
    <row r="126" spans="1:5">
      <c r="A126" s="6">
        <f>123</f>
        <v>123</v>
      </c>
      <c r="B126" s="7">
        <v>114</v>
      </c>
      <c r="C126" s="5" t="s">
        <v>163</v>
      </c>
      <c r="D126" t="s">
        <v>9</v>
      </c>
      <c r="E126" t="s">
        <v>10</v>
      </c>
    </row>
    <row r="127" spans="1:5">
      <c r="A127" s="6">
        <f>123</f>
        <v>123</v>
      </c>
      <c r="B127" s="7">
        <f>150</f>
        <v>150</v>
      </c>
      <c r="C127" s="5" t="s">
        <v>164</v>
      </c>
      <c r="D127" t="s">
        <v>165</v>
      </c>
      <c r="E127" t="s">
        <v>22</v>
      </c>
    </row>
    <row r="128" spans="1:5">
      <c r="A128" s="6">
        <v>125</v>
      </c>
      <c r="B128" s="7">
        <f>123</f>
        <v>123</v>
      </c>
      <c r="C128" s="5" t="s">
        <v>166</v>
      </c>
      <c r="D128" t="s">
        <v>36</v>
      </c>
      <c r="E128" t="s">
        <v>37</v>
      </c>
    </row>
    <row r="129" spans="1:5">
      <c r="A129" s="6">
        <f>126</f>
        <v>126</v>
      </c>
      <c r="B129" s="7">
        <f>123</f>
        <v>123</v>
      </c>
      <c r="C129" s="5" t="s">
        <v>167</v>
      </c>
      <c r="D129" t="s">
        <v>62</v>
      </c>
      <c r="E129" t="s">
        <v>22</v>
      </c>
    </row>
    <row r="130" spans="1:5">
      <c r="A130" s="6">
        <f>126</f>
        <v>126</v>
      </c>
      <c r="B130" s="7">
        <v>138</v>
      </c>
      <c r="C130" s="5" t="s">
        <v>168</v>
      </c>
      <c r="D130" t="s">
        <v>84</v>
      </c>
      <c r="E130" t="s">
        <v>22</v>
      </c>
    </row>
    <row r="131" spans="1:5">
      <c r="A131" s="6">
        <v>128</v>
      </c>
      <c r="B131" s="7">
        <v>132</v>
      </c>
      <c r="C131" s="5" t="s">
        <v>169</v>
      </c>
      <c r="D131" t="s">
        <v>132</v>
      </c>
      <c r="E131" t="s">
        <v>13</v>
      </c>
    </row>
    <row r="132" spans="1:5">
      <c r="A132" s="6">
        <v>129</v>
      </c>
      <c r="B132" s="7">
        <v>118</v>
      </c>
      <c r="C132" s="5" t="s">
        <v>170</v>
      </c>
      <c r="D132" t="s">
        <v>165</v>
      </c>
      <c r="E132" t="s">
        <v>22</v>
      </c>
    </row>
    <row r="133" spans="1:5">
      <c r="A133" s="6">
        <v>130</v>
      </c>
      <c r="B133" s="7">
        <f>126</f>
        <v>126</v>
      </c>
      <c r="C133" s="5" t="s">
        <v>171</v>
      </c>
      <c r="D133" t="s">
        <v>42</v>
      </c>
      <c r="E133" t="s">
        <v>13</v>
      </c>
    </row>
    <row r="134" spans="1:5">
      <c r="A134" s="6">
        <v>131</v>
      </c>
      <c r="B134" s="7">
        <v>144</v>
      </c>
      <c r="C134" s="5" t="s">
        <v>172</v>
      </c>
      <c r="D134" t="s">
        <v>135</v>
      </c>
      <c r="E134" t="s">
        <v>13</v>
      </c>
    </row>
    <row r="135" spans="1:5">
      <c r="A135" s="6">
        <f>132</f>
        <v>132</v>
      </c>
      <c r="B135" s="7">
        <f>150</f>
        <v>150</v>
      </c>
      <c r="C135" s="5" t="s">
        <v>173</v>
      </c>
      <c r="D135" t="s">
        <v>12</v>
      </c>
      <c r="E135" t="s">
        <v>13</v>
      </c>
    </row>
    <row r="136" spans="1:5">
      <c r="A136" s="6">
        <f>132</f>
        <v>132</v>
      </c>
      <c r="B136" s="7">
        <f>133</f>
        <v>133</v>
      </c>
      <c r="C136" s="5" t="s">
        <v>174</v>
      </c>
      <c r="D136" t="s">
        <v>30</v>
      </c>
      <c r="E136" t="s">
        <v>22</v>
      </c>
    </row>
    <row r="137" spans="1:5">
      <c r="A137" s="6">
        <f>134</f>
        <v>134</v>
      </c>
      <c r="B137" s="7">
        <v>148</v>
      </c>
      <c r="C137" s="5" t="s">
        <v>175</v>
      </c>
      <c r="D137" t="s">
        <v>84</v>
      </c>
      <c r="E137" t="s">
        <v>22</v>
      </c>
    </row>
    <row r="138" spans="1:5">
      <c r="A138" s="6">
        <f>134</f>
        <v>134</v>
      </c>
      <c r="B138" s="7">
        <v>146</v>
      </c>
      <c r="C138" s="5" t="s">
        <v>176</v>
      </c>
      <c r="D138" t="s">
        <v>84</v>
      </c>
      <c r="E138" t="s">
        <v>22</v>
      </c>
    </row>
    <row r="139" spans="1:5">
      <c r="A139" s="6">
        <v>136</v>
      </c>
      <c r="B139" s="7">
        <f>94</f>
        <v>94</v>
      </c>
      <c r="C139" s="5" t="s">
        <v>177</v>
      </c>
      <c r="D139" t="s">
        <v>178</v>
      </c>
      <c r="E139" t="s">
        <v>10</v>
      </c>
    </row>
    <row r="140" spans="1:5">
      <c r="A140" s="6">
        <v>137</v>
      </c>
      <c r="B140" s="7">
        <v>129</v>
      </c>
      <c r="C140" s="5" t="s">
        <v>179</v>
      </c>
      <c r="D140" t="s">
        <v>12</v>
      </c>
      <c r="E140" t="s">
        <v>13</v>
      </c>
    </row>
    <row r="141" spans="1:5">
      <c r="A141" s="6">
        <f>138</f>
        <v>138</v>
      </c>
      <c r="B141" s="7">
        <f>133</f>
        <v>133</v>
      </c>
      <c r="C141" s="5" t="s">
        <v>180</v>
      </c>
      <c r="D141" t="s">
        <v>132</v>
      </c>
      <c r="E141" t="s">
        <v>13</v>
      </c>
    </row>
    <row r="142" spans="1:5">
      <c r="A142" s="6">
        <f>138</f>
        <v>138</v>
      </c>
      <c r="B142" s="7">
        <f>133</f>
        <v>133</v>
      </c>
      <c r="C142" s="5" t="s">
        <v>181</v>
      </c>
      <c r="D142" t="s">
        <v>36</v>
      </c>
      <c r="E142" t="s">
        <v>37</v>
      </c>
    </row>
    <row r="143" spans="1:5">
      <c r="A143" s="6">
        <f>140</f>
        <v>140</v>
      </c>
      <c r="B143" s="7">
        <v>136</v>
      </c>
      <c r="C143" s="5" t="s">
        <v>182</v>
      </c>
      <c r="D143" t="s">
        <v>71</v>
      </c>
      <c r="E143" t="s">
        <v>13</v>
      </c>
    </row>
    <row r="144" spans="1:5">
      <c r="A144" s="6">
        <f>140</f>
        <v>140</v>
      </c>
      <c r="B144" s="7">
        <v>158</v>
      </c>
      <c r="C144" s="5" t="s">
        <v>183</v>
      </c>
      <c r="D144" t="s">
        <v>71</v>
      </c>
      <c r="E144" t="s">
        <v>13</v>
      </c>
    </row>
    <row r="145" spans="1:5">
      <c r="A145" s="6">
        <f>140</f>
        <v>140</v>
      </c>
      <c r="B145" s="7">
        <f>155</f>
        <v>155</v>
      </c>
      <c r="C145" s="5" t="s">
        <v>184</v>
      </c>
      <c r="D145" t="s">
        <v>9</v>
      </c>
      <c r="E145" t="s">
        <v>10</v>
      </c>
    </row>
    <row r="146" spans="1:5">
      <c r="A146" s="6">
        <v>143</v>
      </c>
      <c r="B146" s="7">
        <f>200</f>
        <v>200</v>
      </c>
      <c r="C146" s="5" t="s">
        <v>185</v>
      </c>
      <c r="D146" t="s">
        <v>96</v>
      </c>
      <c r="E146" t="s">
        <v>22</v>
      </c>
    </row>
    <row r="147" spans="1:5">
      <c r="A147" s="6">
        <v>144</v>
      </c>
      <c r="B147" s="7">
        <v>154</v>
      </c>
      <c r="C147" s="5" t="s">
        <v>186</v>
      </c>
      <c r="D147" t="s">
        <v>9</v>
      </c>
      <c r="E147" t="s">
        <v>10</v>
      </c>
    </row>
    <row r="148" spans="1:5">
      <c r="A148" s="6">
        <v>145</v>
      </c>
      <c r="B148" s="7">
        <v>147</v>
      </c>
      <c r="C148" s="5" t="s">
        <v>187</v>
      </c>
      <c r="D148" t="s">
        <v>42</v>
      </c>
      <c r="E148" t="s">
        <v>13</v>
      </c>
    </row>
    <row r="149" spans="1:5">
      <c r="A149" s="6">
        <v>146</v>
      </c>
      <c r="B149" s="7">
        <v>125</v>
      </c>
      <c r="C149" s="5" t="s">
        <v>188</v>
      </c>
      <c r="D149" t="s">
        <v>9</v>
      </c>
      <c r="E149" t="s">
        <v>10</v>
      </c>
    </row>
    <row r="150" spans="1:5">
      <c r="A150" s="6">
        <f>147</f>
        <v>147</v>
      </c>
      <c r="B150" s="7">
        <v>128</v>
      </c>
      <c r="C150" s="5" t="s">
        <v>189</v>
      </c>
      <c r="D150" t="s">
        <v>102</v>
      </c>
      <c r="E150" t="s">
        <v>13</v>
      </c>
    </row>
    <row r="151" spans="1:5">
      <c r="A151" s="6">
        <f>147</f>
        <v>147</v>
      </c>
      <c r="B151" s="7">
        <f>159</f>
        <v>159</v>
      </c>
      <c r="C151" s="5" t="s">
        <v>190</v>
      </c>
      <c r="D151" t="s">
        <v>71</v>
      </c>
      <c r="E151" t="s">
        <v>13</v>
      </c>
    </row>
    <row r="152" spans="1:5">
      <c r="A152" s="6">
        <f>147</f>
        <v>147</v>
      </c>
      <c r="B152" s="7">
        <f>165</f>
        <v>165</v>
      </c>
      <c r="C152" s="5" t="s">
        <v>191</v>
      </c>
      <c r="D152" t="s">
        <v>12</v>
      </c>
      <c r="E152" t="s">
        <v>13</v>
      </c>
    </row>
    <row r="153" spans="1:5">
      <c r="A153" s="6">
        <v>150</v>
      </c>
      <c r="B153" s="7">
        <v>171</v>
      </c>
      <c r="C153" s="5" t="s">
        <v>192</v>
      </c>
      <c r="D153" t="s">
        <v>193</v>
      </c>
      <c r="E153" t="s">
        <v>194</v>
      </c>
    </row>
    <row r="154" spans="1:5">
      <c r="A154" s="6">
        <v>151</v>
      </c>
      <c r="B154" s="7">
        <f>120</f>
        <v>120</v>
      </c>
      <c r="C154" s="5" t="s">
        <v>195</v>
      </c>
      <c r="D154" t="s">
        <v>47</v>
      </c>
      <c r="E154" t="s">
        <v>10</v>
      </c>
    </row>
    <row r="155" spans="1:5">
      <c r="A155" s="6">
        <v>152</v>
      </c>
      <c r="B155" s="7">
        <v>137</v>
      </c>
      <c r="C155" s="5" t="s">
        <v>196</v>
      </c>
      <c r="D155" t="s">
        <v>197</v>
      </c>
      <c r="E155" t="s">
        <v>13</v>
      </c>
    </row>
    <row r="156" spans="1:5">
      <c r="A156" s="6">
        <f>153</f>
        <v>153</v>
      </c>
      <c r="B156" s="7">
        <f>181</f>
        <v>181</v>
      </c>
      <c r="C156" s="5" t="s">
        <v>198</v>
      </c>
      <c r="D156" t="s">
        <v>84</v>
      </c>
      <c r="E156" t="s">
        <v>22</v>
      </c>
    </row>
    <row r="157" spans="1:5">
      <c r="A157" s="6">
        <f>153</f>
        <v>153</v>
      </c>
      <c r="B157" s="7">
        <f>155</f>
        <v>155</v>
      </c>
      <c r="C157" s="5" t="s">
        <v>199</v>
      </c>
      <c r="D157" t="s">
        <v>71</v>
      </c>
      <c r="E157" t="s">
        <v>13</v>
      </c>
    </row>
    <row r="158" spans="1:5">
      <c r="A158" s="6">
        <f>155</f>
        <v>155</v>
      </c>
      <c r="B158" s="7">
        <f>169</f>
        <v>169</v>
      </c>
      <c r="C158" s="5" t="s">
        <v>200</v>
      </c>
      <c r="D158" t="s">
        <v>12</v>
      </c>
      <c r="E158" t="s">
        <v>13</v>
      </c>
    </row>
    <row r="159" spans="1:5">
      <c r="A159" s="6">
        <f>155</f>
        <v>155</v>
      </c>
      <c r="B159" s="7">
        <f>155</f>
        <v>155</v>
      </c>
      <c r="C159" s="5" t="s">
        <v>201</v>
      </c>
      <c r="D159" t="s">
        <v>19</v>
      </c>
      <c r="E159" t="s">
        <v>13</v>
      </c>
    </row>
    <row r="160" spans="1:5">
      <c r="A160" s="6">
        <v>157</v>
      </c>
      <c r="B160" s="7">
        <f>141</f>
        <v>141</v>
      </c>
      <c r="C160" s="5" t="s">
        <v>202</v>
      </c>
      <c r="D160" t="s">
        <v>12</v>
      </c>
      <c r="E160" t="s">
        <v>13</v>
      </c>
    </row>
    <row r="161" spans="1:5">
      <c r="A161" s="6">
        <v>158</v>
      </c>
      <c r="B161" s="7">
        <v>131</v>
      </c>
      <c r="C161" s="5" t="s">
        <v>203</v>
      </c>
      <c r="D161" t="s">
        <v>19</v>
      </c>
      <c r="E161" t="s">
        <v>13</v>
      </c>
    </row>
    <row r="162" spans="1:5">
      <c r="A162" s="6">
        <v>159</v>
      </c>
      <c r="B162" s="7">
        <v>162</v>
      </c>
      <c r="C162" s="5" t="s">
        <v>204</v>
      </c>
      <c r="D162" t="s">
        <v>62</v>
      </c>
      <c r="E162" t="s">
        <v>22</v>
      </c>
    </row>
    <row r="163" spans="1:5">
      <c r="A163" s="6">
        <v>160</v>
      </c>
      <c r="B163" s="7">
        <f>165</f>
        <v>165</v>
      </c>
      <c r="C163" s="5" t="s">
        <v>205</v>
      </c>
      <c r="D163" t="s">
        <v>206</v>
      </c>
      <c r="E163" t="s">
        <v>13</v>
      </c>
    </row>
    <row r="164" spans="1:5">
      <c r="A164" s="6">
        <v>161</v>
      </c>
      <c r="B164" s="7">
        <f>152</f>
        <v>152</v>
      </c>
      <c r="C164" s="5" t="s">
        <v>207</v>
      </c>
      <c r="D164" t="s">
        <v>9</v>
      </c>
      <c r="E164" t="s">
        <v>10</v>
      </c>
    </row>
    <row r="165" spans="1:5">
      <c r="A165" s="6">
        <v>162</v>
      </c>
      <c r="B165" s="7">
        <f>169</f>
        <v>169</v>
      </c>
      <c r="C165" s="5" t="s">
        <v>208</v>
      </c>
      <c r="D165" t="s">
        <v>86</v>
      </c>
      <c r="E165" t="s">
        <v>13</v>
      </c>
    </row>
    <row r="166" spans="1:5">
      <c r="A166" s="6">
        <v>163</v>
      </c>
      <c r="B166" s="7">
        <v>149</v>
      </c>
      <c r="C166" s="5" t="s">
        <v>209</v>
      </c>
      <c r="D166" t="s">
        <v>96</v>
      </c>
      <c r="E166" t="s">
        <v>22</v>
      </c>
    </row>
    <row r="167" spans="1:5">
      <c r="A167" s="6">
        <v>164</v>
      </c>
      <c r="B167" s="7">
        <f>152</f>
        <v>152</v>
      </c>
      <c r="C167" s="5" t="s">
        <v>210</v>
      </c>
      <c r="D167" t="s">
        <v>59</v>
      </c>
      <c r="E167" t="s">
        <v>22</v>
      </c>
    </row>
    <row r="168" spans="1:5">
      <c r="A168" s="6">
        <v>165</v>
      </c>
      <c r="B168" s="7">
        <f>139</f>
        <v>139</v>
      </c>
      <c r="C168" s="5" t="s">
        <v>211</v>
      </c>
      <c r="D168" t="s">
        <v>102</v>
      </c>
      <c r="E168" t="s">
        <v>13</v>
      </c>
    </row>
    <row r="169" spans="1:5">
      <c r="A169" s="6">
        <v>166</v>
      </c>
      <c r="B169" s="7">
        <v>163</v>
      </c>
      <c r="C169" s="5" t="s">
        <v>212</v>
      </c>
      <c r="D169" t="s">
        <v>213</v>
      </c>
      <c r="E169" t="s">
        <v>22</v>
      </c>
    </row>
    <row r="170" spans="1:5">
      <c r="A170" s="6">
        <v>167</v>
      </c>
      <c r="B170" s="7">
        <f>171</f>
        <v>171</v>
      </c>
      <c r="C170" s="5" t="s">
        <v>214</v>
      </c>
      <c r="D170" t="s">
        <v>9</v>
      </c>
      <c r="E170" t="s">
        <v>10</v>
      </c>
    </row>
    <row r="171" spans="1:5">
      <c r="A171" s="6">
        <v>168</v>
      </c>
      <c r="B171" s="7">
        <f>159</f>
        <v>159</v>
      </c>
      <c r="C171" s="5" t="s">
        <v>215</v>
      </c>
      <c r="D171" t="s">
        <v>47</v>
      </c>
      <c r="E171" t="s">
        <v>10</v>
      </c>
    </row>
    <row r="172" spans="1:5">
      <c r="A172" s="6">
        <v>169</v>
      </c>
      <c r="B172" s="7">
        <v>184</v>
      </c>
      <c r="C172" s="5" t="s">
        <v>216</v>
      </c>
      <c r="D172" t="s">
        <v>12</v>
      </c>
      <c r="E172" t="s">
        <v>13</v>
      </c>
    </row>
    <row r="173" spans="1:5">
      <c r="A173" s="6">
        <f>170</f>
        <v>170</v>
      </c>
      <c r="B173" s="7">
        <v>173</v>
      </c>
      <c r="C173" s="5" t="s">
        <v>217</v>
      </c>
      <c r="D173" t="s">
        <v>59</v>
      </c>
      <c r="E173" t="s">
        <v>22</v>
      </c>
    </row>
    <row r="174" spans="1:5">
      <c r="A174" s="6">
        <f>170</f>
        <v>170</v>
      </c>
      <c r="B174" s="7">
        <f>167</f>
        <v>167</v>
      </c>
      <c r="C174" s="5" t="s">
        <v>218</v>
      </c>
      <c r="D174" t="s">
        <v>59</v>
      </c>
      <c r="E174" t="s">
        <v>22</v>
      </c>
    </row>
    <row r="175" spans="1:5">
      <c r="A175" s="6">
        <v>172</v>
      </c>
      <c r="B175" s="7">
        <v>175</v>
      </c>
      <c r="C175" s="5" t="s">
        <v>219</v>
      </c>
      <c r="D175" t="s">
        <v>206</v>
      </c>
      <c r="E175" t="s">
        <v>13</v>
      </c>
    </row>
    <row r="176" spans="1:5">
      <c r="A176" s="6">
        <f>173</f>
        <v>173</v>
      </c>
      <c r="B176" s="7">
        <f>200</f>
        <v>200</v>
      </c>
      <c r="C176" s="5" t="s">
        <v>220</v>
      </c>
      <c r="D176" t="s">
        <v>9</v>
      </c>
      <c r="E176" t="s">
        <v>10</v>
      </c>
    </row>
    <row r="177" spans="1:5">
      <c r="A177" s="6">
        <f>173</f>
        <v>173</v>
      </c>
      <c r="B177" s="7">
        <f>176</f>
        <v>176</v>
      </c>
      <c r="C177" s="5" t="s">
        <v>221</v>
      </c>
      <c r="D177" t="s">
        <v>47</v>
      </c>
      <c r="E177" t="s">
        <v>10</v>
      </c>
    </row>
    <row r="178" spans="1:5">
      <c r="A178" s="6">
        <f>173</f>
        <v>173</v>
      </c>
      <c r="B178" s="7">
        <f>139</f>
        <v>139</v>
      </c>
      <c r="C178" s="5" t="s">
        <v>222</v>
      </c>
      <c r="D178" t="s">
        <v>155</v>
      </c>
      <c r="E178" t="s">
        <v>10</v>
      </c>
    </row>
    <row r="179" spans="1:5">
      <c r="A179" s="6">
        <v>176</v>
      </c>
      <c r="B179" s="7">
        <v>210</v>
      </c>
      <c r="C179" s="5" t="s">
        <v>223</v>
      </c>
      <c r="D179" t="s">
        <v>91</v>
      </c>
      <c r="E179" t="s">
        <v>22</v>
      </c>
    </row>
    <row r="180" spans="1:5">
      <c r="A180" s="6">
        <f>177</f>
        <v>177</v>
      </c>
      <c r="B180" s="7">
        <v>202</v>
      </c>
      <c r="C180" s="5" t="s">
        <v>224</v>
      </c>
      <c r="D180" t="s">
        <v>225</v>
      </c>
      <c r="E180" t="s">
        <v>22</v>
      </c>
    </row>
    <row r="181" spans="1:5">
      <c r="A181" s="6">
        <f>177</f>
        <v>177</v>
      </c>
      <c r="B181" s="7">
        <v>192</v>
      </c>
      <c r="C181" s="5" t="s">
        <v>226</v>
      </c>
      <c r="D181" t="s">
        <v>30</v>
      </c>
      <c r="E181" t="s">
        <v>22</v>
      </c>
    </row>
    <row r="182" spans="1:5">
      <c r="A182" s="6">
        <v>179</v>
      </c>
      <c r="B182" s="7">
        <v>178</v>
      </c>
      <c r="C182" s="5" t="s">
        <v>227</v>
      </c>
      <c r="D182" t="s">
        <v>9</v>
      </c>
      <c r="E182" t="s">
        <v>10</v>
      </c>
    </row>
    <row r="183" spans="1:5">
      <c r="A183" s="6">
        <v>180</v>
      </c>
      <c r="B183" s="7">
        <f>227</f>
        <v>227</v>
      </c>
      <c r="C183" s="5" t="s">
        <v>228</v>
      </c>
      <c r="D183" t="s">
        <v>165</v>
      </c>
      <c r="E183" t="s">
        <v>22</v>
      </c>
    </row>
    <row r="184" spans="1:5">
      <c r="A184" s="6">
        <v>181</v>
      </c>
      <c r="B184" s="7">
        <v>186</v>
      </c>
      <c r="C184" s="5" t="s">
        <v>229</v>
      </c>
      <c r="D184" t="s">
        <v>12</v>
      </c>
      <c r="E184" t="s">
        <v>13</v>
      </c>
    </row>
    <row r="185" spans="1:5">
      <c r="A185" s="6">
        <v>182</v>
      </c>
      <c r="B185" s="7">
        <v>196</v>
      </c>
      <c r="C185" s="5" t="s">
        <v>230</v>
      </c>
      <c r="D185" t="s">
        <v>9</v>
      </c>
      <c r="E185" t="s">
        <v>10</v>
      </c>
    </row>
    <row r="186" spans="1:5">
      <c r="A186" s="6">
        <v>183</v>
      </c>
      <c r="B186" s="7">
        <v>174</v>
      </c>
      <c r="C186" s="5" t="s">
        <v>231</v>
      </c>
      <c r="D186" t="s">
        <v>36</v>
      </c>
      <c r="E186" t="s">
        <v>37</v>
      </c>
    </row>
    <row r="187" spans="1:5">
      <c r="A187" s="6">
        <f>184</f>
        <v>184</v>
      </c>
      <c r="B187" s="7">
        <v>161</v>
      </c>
      <c r="C187" s="5" t="s">
        <v>232</v>
      </c>
      <c r="D187" t="s">
        <v>19</v>
      </c>
      <c r="E187" t="s">
        <v>13</v>
      </c>
    </row>
    <row r="188" spans="1:5">
      <c r="A188" s="6">
        <f>184</f>
        <v>184</v>
      </c>
      <c r="B188" s="7">
        <f>167</f>
        <v>167</v>
      </c>
      <c r="C188" s="5" t="s">
        <v>233</v>
      </c>
      <c r="D188" t="s">
        <v>36</v>
      </c>
      <c r="E188" t="s">
        <v>37</v>
      </c>
    </row>
    <row r="189" spans="1:5">
      <c r="A189" s="6">
        <v>186</v>
      </c>
      <c r="B189" s="7">
        <f>194</f>
        <v>194</v>
      </c>
      <c r="C189" s="5" t="s">
        <v>234</v>
      </c>
      <c r="D189" t="s">
        <v>30</v>
      </c>
      <c r="E189" t="s">
        <v>22</v>
      </c>
    </row>
    <row r="190" spans="1:5">
      <c r="A190" s="6">
        <f>187</f>
        <v>187</v>
      </c>
      <c r="B190" s="7">
        <v>185</v>
      </c>
      <c r="C190" s="5" t="s">
        <v>235</v>
      </c>
      <c r="D190" t="s">
        <v>178</v>
      </c>
      <c r="E190" t="s">
        <v>10</v>
      </c>
    </row>
    <row r="191" spans="1:5">
      <c r="A191" s="6">
        <f>187</f>
        <v>187</v>
      </c>
      <c r="B191" s="7">
        <v>164</v>
      </c>
      <c r="C191" s="5" t="s">
        <v>236</v>
      </c>
      <c r="D191" t="s">
        <v>206</v>
      </c>
      <c r="E191" t="s">
        <v>13</v>
      </c>
    </row>
    <row r="192" spans="1:5">
      <c r="A192" s="6">
        <v>189</v>
      </c>
      <c r="B192" s="7">
        <f>206</f>
        <v>206</v>
      </c>
      <c r="C192" s="5" t="s">
        <v>237</v>
      </c>
      <c r="D192" t="s">
        <v>238</v>
      </c>
      <c r="E192" t="s">
        <v>22</v>
      </c>
    </row>
    <row r="193" spans="1:5">
      <c r="A193" s="6">
        <v>190</v>
      </c>
      <c r="B193" s="7">
        <v>208</v>
      </c>
      <c r="C193" s="5" t="s">
        <v>239</v>
      </c>
      <c r="D193" t="s">
        <v>9</v>
      </c>
      <c r="E193" t="s">
        <v>10</v>
      </c>
    </row>
    <row r="194" spans="1:5">
      <c r="A194" s="6">
        <f>191</f>
        <v>191</v>
      </c>
      <c r="B194" s="7">
        <v>193</v>
      </c>
      <c r="C194" s="5" t="s">
        <v>240</v>
      </c>
      <c r="D194" t="s">
        <v>47</v>
      </c>
      <c r="E194" t="s">
        <v>10</v>
      </c>
    </row>
    <row r="195" spans="1:5">
      <c r="A195" s="6">
        <f>191</f>
        <v>191</v>
      </c>
      <c r="B195" s="7">
        <f>203</f>
        <v>203</v>
      </c>
      <c r="C195" s="5" t="s">
        <v>241</v>
      </c>
      <c r="D195" t="s">
        <v>86</v>
      </c>
      <c r="E195" t="s">
        <v>13</v>
      </c>
    </row>
    <row r="196" spans="1:5">
      <c r="A196" s="6">
        <v>193</v>
      </c>
      <c r="B196" s="7">
        <v>191</v>
      </c>
      <c r="C196" s="5" t="s">
        <v>242</v>
      </c>
      <c r="D196" t="s">
        <v>42</v>
      </c>
      <c r="E196" t="s">
        <v>13</v>
      </c>
    </row>
    <row r="197" spans="1:5">
      <c r="A197" s="6">
        <f>194</f>
        <v>194</v>
      </c>
      <c r="B197" s="7">
        <v>172</v>
      </c>
      <c r="C197" s="5" t="s">
        <v>243</v>
      </c>
      <c r="D197" t="s">
        <v>12</v>
      </c>
      <c r="E197" t="s">
        <v>13</v>
      </c>
    </row>
    <row r="198" spans="1:5">
      <c r="A198" s="6">
        <f>194</f>
        <v>194</v>
      </c>
      <c r="B198" s="7">
        <v>221</v>
      </c>
      <c r="C198" s="5" t="s">
        <v>244</v>
      </c>
      <c r="D198" t="s">
        <v>71</v>
      </c>
      <c r="E198" t="s">
        <v>13</v>
      </c>
    </row>
    <row r="199" spans="1:5">
      <c r="A199" s="6">
        <v>196</v>
      </c>
      <c r="B199" s="7">
        <f>181</f>
        <v>181</v>
      </c>
      <c r="C199" s="5" t="s">
        <v>245</v>
      </c>
      <c r="D199" t="s">
        <v>59</v>
      </c>
      <c r="E199" t="s">
        <v>22</v>
      </c>
    </row>
    <row r="200" spans="1:5">
      <c r="A200" s="6">
        <f>197</f>
        <v>197</v>
      </c>
      <c r="B200" s="7">
        <v>214</v>
      </c>
      <c r="C200" s="5" t="s">
        <v>246</v>
      </c>
      <c r="D200" t="s">
        <v>93</v>
      </c>
      <c r="E200" t="s">
        <v>37</v>
      </c>
    </row>
    <row r="201" spans="1:5">
      <c r="A201" s="6">
        <f>197</f>
        <v>197</v>
      </c>
      <c r="B201" s="7">
        <v>190</v>
      </c>
      <c r="C201" s="5" t="s">
        <v>247</v>
      </c>
      <c r="D201" t="s">
        <v>197</v>
      </c>
      <c r="E201" t="s">
        <v>13</v>
      </c>
    </row>
    <row r="202" spans="1:5">
      <c r="A202" s="6">
        <f>199</f>
        <v>199</v>
      </c>
      <c r="B202" s="7">
        <f>219</f>
        <v>219</v>
      </c>
      <c r="C202" s="5" t="s">
        <v>248</v>
      </c>
      <c r="D202" t="s">
        <v>91</v>
      </c>
      <c r="E202" t="s">
        <v>22</v>
      </c>
    </row>
    <row r="203" spans="1:5">
      <c r="A203" s="6">
        <f>199</f>
        <v>199</v>
      </c>
      <c r="B203" s="7">
        <f>206</f>
        <v>206</v>
      </c>
      <c r="C203" s="5" t="s">
        <v>249</v>
      </c>
      <c r="D203" t="s">
        <v>12</v>
      </c>
      <c r="E203" t="s">
        <v>13</v>
      </c>
    </row>
    <row r="204" spans="1:5">
      <c r="A204" s="6">
        <v>201</v>
      </c>
      <c r="B204" s="7">
        <v>212</v>
      </c>
      <c r="C204" s="5" t="s">
        <v>250</v>
      </c>
      <c r="D204" t="s">
        <v>42</v>
      </c>
      <c r="E204" t="s">
        <v>13</v>
      </c>
    </row>
    <row r="205" spans="1:5">
      <c r="A205" s="6">
        <v>202</v>
      </c>
      <c r="B205" s="7">
        <f>194</f>
        <v>194</v>
      </c>
      <c r="C205" s="5" t="s">
        <v>251</v>
      </c>
      <c r="D205" t="s">
        <v>102</v>
      </c>
      <c r="E205" t="s">
        <v>13</v>
      </c>
    </row>
    <row r="206" spans="1:5">
      <c r="A206" s="6">
        <f>203</f>
        <v>203</v>
      </c>
      <c r="B206" s="7">
        <f>215</f>
        <v>215</v>
      </c>
      <c r="C206" s="5" t="s">
        <v>252</v>
      </c>
      <c r="D206" t="s">
        <v>91</v>
      </c>
      <c r="E206" t="s">
        <v>22</v>
      </c>
    </row>
    <row r="207" spans="1:5">
      <c r="A207" s="6">
        <f>203</f>
        <v>203</v>
      </c>
      <c r="B207" s="7">
        <v>233</v>
      </c>
      <c r="C207" s="5" t="s">
        <v>253</v>
      </c>
      <c r="D207" t="s">
        <v>71</v>
      </c>
      <c r="E207" t="s">
        <v>13</v>
      </c>
    </row>
    <row r="208" spans="1:5">
      <c r="A208" s="6">
        <v>205</v>
      </c>
      <c r="B208" s="7">
        <v>187</v>
      </c>
      <c r="C208" s="5" t="s">
        <v>254</v>
      </c>
      <c r="D208" t="s">
        <v>49</v>
      </c>
      <c r="E208" t="s">
        <v>13</v>
      </c>
    </row>
    <row r="209" spans="1:5">
      <c r="A209" s="6">
        <v>206</v>
      </c>
      <c r="B209" s="7">
        <f>198</f>
        <v>198</v>
      </c>
      <c r="C209" s="5" t="s">
        <v>255</v>
      </c>
      <c r="D209" t="s">
        <v>206</v>
      </c>
      <c r="E209" t="s">
        <v>13</v>
      </c>
    </row>
    <row r="210" spans="1:5">
      <c r="A210" s="6">
        <f>207</f>
        <v>207</v>
      </c>
      <c r="B210" s="7">
        <v>197</v>
      </c>
      <c r="C210" s="5" t="s">
        <v>256</v>
      </c>
      <c r="D210" t="s">
        <v>36</v>
      </c>
      <c r="E210" t="s">
        <v>37</v>
      </c>
    </row>
    <row r="211" spans="1:5">
      <c r="A211" s="6">
        <f>207</f>
        <v>207</v>
      </c>
      <c r="B211" s="7">
        <f>227</f>
        <v>227</v>
      </c>
      <c r="C211" s="5" t="s">
        <v>257</v>
      </c>
      <c r="D211" t="s">
        <v>42</v>
      </c>
      <c r="E211" t="s">
        <v>13</v>
      </c>
    </row>
    <row r="212" spans="1:5">
      <c r="A212" s="6">
        <f>207</f>
        <v>207</v>
      </c>
      <c r="B212" s="7">
        <v>218</v>
      </c>
      <c r="C212" s="5" t="s">
        <v>258</v>
      </c>
      <c r="D212" t="s">
        <v>9</v>
      </c>
      <c r="E212" t="s">
        <v>10</v>
      </c>
    </row>
    <row r="213" spans="1:5">
      <c r="A213" s="6">
        <v>210</v>
      </c>
      <c r="B213" s="7">
        <f>203</f>
        <v>203</v>
      </c>
      <c r="C213" s="5" t="s">
        <v>259</v>
      </c>
      <c r="D213" t="s">
        <v>9</v>
      </c>
      <c r="E213" t="s">
        <v>10</v>
      </c>
    </row>
    <row r="214" spans="1:5">
      <c r="A214" s="6">
        <v>211</v>
      </c>
      <c r="B214" s="7">
        <f>198</f>
        <v>198</v>
      </c>
      <c r="C214" s="5" t="s">
        <v>260</v>
      </c>
      <c r="D214" t="s">
        <v>47</v>
      </c>
      <c r="E214" t="s">
        <v>10</v>
      </c>
    </row>
    <row r="215" spans="1:5">
      <c r="A215" s="6">
        <f>212</f>
        <v>212</v>
      </c>
      <c r="B215" s="7">
        <f>179</f>
        <v>179</v>
      </c>
      <c r="C215" s="5" t="s">
        <v>261</v>
      </c>
      <c r="D215" t="s">
        <v>262</v>
      </c>
      <c r="E215" t="s">
        <v>10</v>
      </c>
    </row>
    <row r="216" spans="1:5">
      <c r="A216" s="6">
        <f>212</f>
        <v>212</v>
      </c>
      <c r="B216" s="7">
        <f>215</f>
        <v>215</v>
      </c>
      <c r="C216" s="5" t="s">
        <v>263</v>
      </c>
      <c r="D216" t="s">
        <v>9</v>
      </c>
      <c r="E216" t="s">
        <v>10</v>
      </c>
    </row>
    <row r="217" spans="1:5">
      <c r="A217" s="6">
        <f>212</f>
        <v>212</v>
      </c>
      <c r="B217" s="7">
        <f>224</f>
        <v>224</v>
      </c>
      <c r="C217" s="5" t="s">
        <v>264</v>
      </c>
      <c r="D217" t="s">
        <v>19</v>
      </c>
      <c r="E217" t="s">
        <v>13</v>
      </c>
    </row>
    <row r="218" spans="1:5">
      <c r="A218" s="6">
        <f>215</f>
        <v>215</v>
      </c>
      <c r="B218" s="7">
        <f>222</f>
        <v>222</v>
      </c>
      <c r="C218" s="5" t="s">
        <v>265</v>
      </c>
      <c r="D218" t="s">
        <v>42</v>
      </c>
      <c r="E218" t="s">
        <v>13</v>
      </c>
    </row>
    <row r="219" spans="1:5">
      <c r="A219" s="6">
        <f>215</f>
        <v>215</v>
      </c>
      <c r="B219" s="7">
        <f>222</f>
        <v>222</v>
      </c>
      <c r="C219" s="5" t="s">
        <v>266</v>
      </c>
      <c r="D219" t="s">
        <v>165</v>
      </c>
      <c r="E219" t="s">
        <v>22</v>
      </c>
    </row>
    <row r="220" spans="1:5">
      <c r="A220" s="6">
        <f>215</f>
        <v>215</v>
      </c>
      <c r="B220" s="7">
        <v>188</v>
      </c>
      <c r="C220" s="5" t="s">
        <v>267</v>
      </c>
      <c r="D220" t="s">
        <v>59</v>
      </c>
      <c r="E220" t="s">
        <v>22</v>
      </c>
    </row>
    <row r="221" spans="1:5">
      <c r="A221" s="6">
        <v>218</v>
      </c>
      <c r="B221" s="7">
        <v>234</v>
      </c>
      <c r="C221" s="5" t="s">
        <v>268</v>
      </c>
      <c r="D221" t="s">
        <v>42</v>
      </c>
      <c r="E221" t="s">
        <v>13</v>
      </c>
    </row>
    <row r="222" spans="1:5">
      <c r="A222" s="6">
        <f>219</f>
        <v>219</v>
      </c>
      <c r="B222" s="7">
        <v>211</v>
      </c>
      <c r="C222" s="5" t="s">
        <v>269</v>
      </c>
      <c r="D222" t="s">
        <v>165</v>
      </c>
      <c r="E222" t="s">
        <v>22</v>
      </c>
    </row>
    <row r="223" spans="1:5">
      <c r="A223" s="6">
        <f>219</f>
        <v>219</v>
      </c>
      <c r="B223" s="7">
        <v>189</v>
      </c>
      <c r="C223" s="5" t="s">
        <v>270</v>
      </c>
      <c r="D223" t="s">
        <v>47</v>
      </c>
      <c r="E223" t="s">
        <v>10</v>
      </c>
    </row>
    <row r="224" spans="1:5">
      <c r="A224" s="6">
        <v>221</v>
      </c>
      <c r="B224" s="7">
        <v>229</v>
      </c>
      <c r="C224" s="5" t="s">
        <v>271</v>
      </c>
      <c r="D224" t="s">
        <v>272</v>
      </c>
      <c r="E224" t="s">
        <v>22</v>
      </c>
    </row>
    <row r="225" spans="1:5">
      <c r="A225" s="6">
        <v>222</v>
      </c>
      <c r="B225" s="7">
        <v>263</v>
      </c>
      <c r="C225" s="5" t="s">
        <v>273</v>
      </c>
      <c r="D225" t="s">
        <v>165</v>
      </c>
      <c r="E225" t="s">
        <v>22</v>
      </c>
    </row>
    <row r="226" spans="1:5">
      <c r="A226" s="6">
        <v>223</v>
      </c>
      <c r="B226" s="7">
        <v>209</v>
      </c>
      <c r="C226" s="5" t="s">
        <v>274</v>
      </c>
      <c r="D226" t="s">
        <v>275</v>
      </c>
      <c r="E226" t="s">
        <v>22</v>
      </c>
    </row>
    <row r="227" spans="1:5">
      <c r="A227" s="6">
        <v>224</v>
      </c>
      <c r="B227" s="7">
        <f>239</f>
        <v>239</v>
      </c>
      <c r="C227" s="5" t="s">
        <v>276</v>
      </c>
      <c r="D227" t="s">
        <v>238</v>
      </c>
      <c r="E227" t="s">
        <v>22</v>
      </c>
    </row>
    <row r="228" spans="1:5">
      <c r="A228" s="6">
        <v>225</v>
      </c>
      <c r="B228" s="7">
        <f>224</f>
        <v>224</v>
      </c>
      <c r="C228" s="5" t="s">
        <v>277</v>
      </c>
      <c r="D228" t="s">
        <v>12</v>
      </c>
      <c r="E228" t="s">
        <v>13</v>
      </c>
    </row>
    <row r="229" spans="1:5">
      <c r="A229" s="6">
        <v>226</v>
      </c>
      <c r="B229" s="7">
        <v>213</v>
      </c>
      <c r="C229" s="5" t="s">
        <v>278</v>
      </c>
      <c r="D229" t="s">
        <v>36</v>
      </c>
      <c r="E229" t="s">
        <v>37</v>
      </c>
    </row>
    <row r="230" spans="1:5">
      <c r="A230" s="6">
        <f>227</f>
        <v>227</v>
      </c>
      <c r="B230" s="7">
        <f>179</f>
        <v>179</v>
      </c>
      <c r="C230" s="5" t="s">
        <v>279</v>
      </c>
      <c r="D230" t="s">
        <v>36</v>
      </c>
      <c r="E230" t="s">
        <v>37</v>
      </c>
    </row>
    <row r="231" spans="1:5">
      <c r="A231" s="6">
        <f>227</f>
        <v>227</v>
      </c>
      <c r="B231" s="7">
        <f>230</f>
        <v>230</v>
      </c>
      <c r="C231" s="5" t="s">
        <v>280</v>
      </c>
      <c r="D231" t="s">
        <v>86</v>
      </c>
      <c r="E231" t="s">
        <v>13</v>
      </c>
    </row>
    <row r="232" spans="1:5">
      <c r="A232" s="6">
        <v>229</v>
      </c>
      <c r="B232" s="7">
        <f>261</f>
        <v>261</v>
      </c>
      <c r="C232" s="5" t="s">
        <v>281</v>
      </c>
      <c r="D232" t="s">
        <v>225</v>
      </c>
      <c r="E232" t="s">
        <v>22</v>
      </c>
    </row>
    <row r="233" spans="1:5">
      <c r="A233" s="6">
        <f>230</f>
        <v>230</v>
      </c>
      <c r="B233" s="7">
        <f>239</f>
        <v>239</v>
      </c>
      <c r="C233" s="5" t="s">
        <v>282</v>
      </c>
      <c r="D233" t="s">
        <v>93</v>
      </c>
      <c r="E233" t="s">
        <v>37</v>
      </c>
    </row>
    <row r="234" spans="1:5">
      <c r="A234" s="6">
        <f>230</f>
        <v>230</v>
      </c>
      <c r="B234" s="7">
        <v>260</v>
      </c>
      <c r="C234" s="5" t="s">
        <v>283</v>
      </c>
      <c r="D234" t="s">
        <v>284</v>
      </c>
      <c r="E234" t="s">
        <v>13</v>
      </c>
    </row>
    <row r="235" spans="1:5">
      <c r="A235" s="6">
        <v>232</v>
      </c>
      <c r="B235" s="7">
        <f>224</f>
        <v>224</v>
      </c>
      <c r="C235" s="5" t="s">
        <v>285</v>
      </c>
      <c r="D235" t="s">
        <v>42</v>
      </c>
      <c r="E235" t="s">
        <v>13</v>
      </c>
    </row>
    <row r="236" spans="1:5">
      <c r="A236" s="6">
        <f>233</f>
        <v>233</v>
      </c>
      <c r="B236" s="7">
        <v>217</v>
      </c>
      <c r="C236" s="5" t="s">
        <v>286</v>
      </c>
      <c r="D236" t="s">
        <v>36</v>
      </c>
      <c r="E236" t="s">
        <v>37</v>
      </c>
    </row>
    <row r="237" spans="1:5">
      <c r="A237" s="6">
        <f>233</f>
        <v>233</v>
      </c>
      <c r="B237" s="7">
        <v>232</v>
      </c>
      <c r="C237" s="5" t="s">
        <v>287</v>
      </c>
      <c r="D237" t="s">
        <v>144</v>
      </c>
      <c r="E237" t="s">
        <v>10</v>
      </c>
    </row>
    <row r="238" spans="1:5">
      <c r="A238" s="6">
        <f>233</f>
        <v>233</v>
      </c>
      <c r="B238" s="7">
        <f>236</f>
        <v>236</v>
      </c>
      <c r="C238" s="5" t="s">
        <v>288</v>
      </c>
      <c r="D238" t="s">
        <v>132</v>
      </c>
      <c r="E238" t="s">
        <v>13</v>
      </c>
    </row>
    <row r="239" spans="1:5">
      <c r="A239" s="6">
        <v>236</v>
      </c>
      <c r="B239" s="7">
        <f>236</f>
        <v>236</v>
      </c>
      <c r="C239" s="5" t="s">
        <v>289</v>
      </c>
      <c r="D239" t="s">
        <v>9</v>
      </c>
      <c r="E239" t="s">
        <v>10</v>
      </c>
    </row>
    <row r="240" spans="1:5">
      <c r="A240" s="6">
        <f>237</f>
        <v>237</v>
      </c>
      <c r="B240" s="7">
        <v>250</v>
      </c>
      <c r="C240" s="5" t="s">
        <v>290</v>
      </c>
      <c r="D240" t="s">
        <v>291</v>
      </c>
      <c r="E240" t="s">
        <v>22</v>
      </c>
    </row>
    <row r="241" spans="1:5">
      <c r="A241" s="6">
        <f>237</f>
        <v>237</v>
      </c>
      <c r="B241" s="7">
        <f>278</f>
        <v>278</v>
      </c>
      <c r="C241" s="5" t="s">
        <v>292</v>
      </c>
      <c r="D241" t="s">
        <v>284</v>
      </c>
      <c r="E241" t="s">
        <v>13</v>
      </c>
    </row>
    <row r="242" spans="1:5">
      <c r="A242" s="6">
        <v>239</v>
      </c>
      <c r="B242" s="7">
        <f>230</f>
        <v>230</v>
      </c>
      <c r="C242" s="5" t="s">
        <v>293</v>
      </c>
      <c r="D242" t="s">
        <v>71</v>
      </c>
      <c r="E242" t="s">
        <v>13</v>
      </c>
    </row>
    <row r="243" spans="1:5">
      <c r="A243" s="6">
        <f>240</f>
        <v>240</v>
      </c>
      <c r="B243" s="7">
        <f>281</f>
        <v>281</v>
      </c>
      <c r="C243" s="5" t="s">
        <v>294</v>
      </c>
      <c r="D243" t="s">
        <v>275</v>
      </c>
      <c r="E243" t="s">
        <v>22</v>
      </c>
    </row>
    <row r="244" spans="1:5">
      <c r="A244" s="6">
        <f>240</f>
        <v>240</v>
      </c>
      <c r="B244" s="7">
        <v>244</v>
      </c>
      <c r="C244" s="5" t="s">
        <v>295</v>
      </c>
      <c r="D244" t="s">
        <v>93</v>
      </c>
      <c r="E244" t="s">
        <v>37</v>
      </c>
    </row>
    <row r="245" spans="1:5">
      <c r="A245" s="6">
        <v>242</v>
      </c>
      <c r="B245" s="7">
        <f>241</f>
        <v>241</v>
      </c>
      <c r="C245" s="5" t="s">
        <v>296</v>
      </c>
      <c r="D245" t="s">
        <v>132</v>
      </c>
      <c r="E245" t="s">
        <v>13</v>
      </c>
    </row>
    <row r="246" spans="1:5">
      <c r="A246" s="6">
        <v>243</v>
      </c>
      <c r="B246" s="7">
        <f>252</f>
        <v>252</v>
      </c>
      <c r="C246" s="5" t="s">
        <v>297</v>
      </c>
      <c r="D246" t="s">
        <v>42</v>
      </c>
      <c r="E246" t="s">
        <v>13</v>
      </c>
    </row>
    <row r="247" spans="1:5">
      <c r="A247" s="6">
        <f>244</f>
        <v>244</v>
      </c>
      <c r="B247" s="7">
        <v>183</v>
      </c>
      <c r="C247" s="5" t="s">
        <v>298</v>
      </c>
      <c r="D247" t="s">
        <v>149</v>
      </c>
      <c r="E247" t="s">
        <v>22</v>
      </c>
    </row>
    <row r="248" spans="1:5">
      <c r="A248" s="6">
        <f>244</f>
        <v>244</v>
      </c>
      <c r="B248" s="7">
        <f>252</f>
        <v>252</v>
      </c>
      <c r="C248" s="5" t="s">
        <v>299</v>
      </c>
      <c r="D248" t="s">
        <v>26</v>
      </c>
      <c r="E248" t="s">
        <v>22</v>
      </c>
    </row>
    <row r="249" spans="1:5">
      <c r="A249" s="6">
        <v>246</v>
      </c>
      <c r="B249" s="7">
        <f>273</f>
        <v>273</v>
      </c>
      <c r="C249" s="5" t="s">
        <v>300</v>
      </c>
      <c r="D249" t="s">
        <v>106</v>
      </c>
      <c r="E249" t="s">
        <v>13</v>
      </c>
    </row>
    <row r="250" spans="1:5">
      <c r="A250" s="6">
        <f>247</f>
        <v>247</v>
      </c>
      <c r="B250" s="7">
        <v>271</v>
      </c>
      <c r="C250" s="5" t="s">
        <v>301</v>
      </c>
      <c r="D250" t="s">
        <v>30</v>
      </c>
      <c r="E250" t="s">
        <v>22</v>
      </c>
    </row>
    <row r="251" spans="1:5">
      <c r="A251" s="6">
        <f>247</f>
        <v>247</v>
      </c>
      <c r="B251" s="7">
        <v>243</v>
      </c>
      <c r="C251" s="5" t="s">
        <v>302</v>
      </c>
      <c r="D251" t="s">
        <v>9</v>
      </c>
      <c r="E251" t="s">
        <v>10</v>
      </c>
    </row>
    <row r="252" spans="1:5">
      <c r="A252" s="6">
        <f>247</f>
        <v>247</v>
      </c>
      <c r="B252" s="7">
        <f>275</f>
        <v>275</v>
      </c>
      <c r="C252" s="5" t="s">
        <v>303</v>
      </c>
      <c r="D252" t="s">
        <v>9</v>
      </c>
      <c r="E252" t="s">
        <v>10</v>
      </c>
    </row>
    <row r="253" spans="1:5">
      <c r="A253" s="6">
        <v>250</v>
      </c>
      <c r="B253" s="7">
        <v>248</v>
      </c>
      <c r="C253" s="5" t="s">
        <v>304</v>
      </c>
      <c r="D253" t="s">
        <v>9</v>
      </c>
      <c r="E253" t="s">
        <v>10</v>
      </c>
    </row>
    <row r="254" spans="1:5">
      <c r="A254" s="6">
        <f>251</f>
        <v>251</v>
      </c>
      <c r="B254" s="7">
        <f>269</f>
        <v>269</v>
      </c>
      <c r="C254" s="5" t="s">
        <v>305</v>
      </c>
      <c r="D254" t="s">
        <v>84</v>
      </c>
      <c r="E254" t="s">
        <v>22</v>
      </c>
    </row>
    <row r="255" spans="1:5">
      <c r="A255" s="6">
        <f>251</f>
        <v>251</v>
      </c>
      <c r="B255" s="7">
        <f>281</f>
        <v>281</v>
      </c>
      <c r="C255" s="5" t="s">
        <v>306</v>
      </c>
      <c r="D255" t="s">
        <v>12</v>
      </c>
      <c r="E255" t="s">
        <v>13</v>
      </c>
    </row>
    <row r="256" spans="1:5">
      <c r="A256" s="6">
        <f>253</f>
        <v>253</v>
      </c>
      <c r="B256" s="7">
        <v>251</v>
      </c>
      <c r="C256" s="5" t="s">
        <v>307</v>
      </c>
      <c r="D256" t="s">
        <v>84</v>
      </c>
      <c r="E256" t="s">
        <v>22</v>
      </c>
    </row>
    <row r="257" spans="1:5">
      <c r="A257" s="6">
        <f>253</f>
        <v>253</v>
      </c>
      <c r="B257" s="7">
        <f>241</f>
        <v>241</v>
      </c>
      <c r="C257" s="5" t="s">
        <v>308</v>
      </c>
      <c r="D257" t="s">
        <v>42</v>
      </c>
      <c r="E257" t="s">
        <v>13</v>
      </c>
    </row>
    <row r="258" spans="1:5">
      <c r="A258" s="6">
        <v>255</v>
      </c>
      <c r="B258" s="7">
        <f>256</f>
        <v>256</v>
      </c>
      <c r="C258" s="5" t="s">
        <v>309</v>
      </c>
      <c r="D258" t="s">
        <v>238</v>
      </c>
      <c r="E258" t="s">
        <v>22</v>
      </c>
    </row>
    <row r="259" spans="1:5">
      <c r="A259" s="6">
        <v>256</v>
      </c>
      <c r="B259" s="7">
        <f>252</f>
        <v>252</v>
      </c>
      <c r="C259" s="5" t="s">
        <v>310</v>
      </c>
      <c r="D259" t="s">
        <v>30</v>
      </c>
      <c r="E259" t="s">
        <v>22</v>
      </c>
    </row>
    <row r="260" spans="1:5">
      <c r="A260" s="6">
        <f>257</f>
        <v>257</v>
      </c>
      <c r="B260" s="7">
        <f>269</f>
        <v>269</v>
      </c>
      <c r="C260" s="5" t="s">
        <v>311</v>
      </c>
      <c r="D260" t="s">
        <v>30</v>
      </c>
      <c r="E260" t="s">
        <v>22</v>
      </c>
    </row>
    <row r="261" spans="1:5">
      <c r="A261" s="6">
        <f>257</f>
        <v>257</v>
      </c>
      <c r="B261" s="7">
        <v>283</v>
      </c>
      <c r="C261" s="5" t="s">
        <v>312</v>
      </c>
      <c r="D261" t="s">
        <v>49</v>
      </c>
      <c r="E261" t="s">
        <v>13</v>
      </c>
    </row>
    <row r="262" spans="1:5">
      <c r="A262" s="6">
        <f>259</f>
        <v>259</v>
      </c>
      <c r="B262" s="7">
        <f>302</f>
        <v>302</v>
      </c>
      <c r="C262" s="5" t="s">
        <v>313</v>
      </c>
      <c r="D262" t="s">
        <v>30</v>
      </c>
      <c r="E262" t="s">
        <v>22</v>
      </c>
    </row>
    <row r="263" spans="1:5">
      <c r="A263" s="6">
        <f>259</f>
        <v>259</v>
      </c>
      <c r="B263" s="7">
        <f>219</f>
        <v>219</v>
      </c>
      <c r="C263" s="5" t="s">
        <v>314</v>
      </c>
      <c r="D263" t="s">
        <v>262</v>
      </c>
      <c r="E263" t="s">
        <v>10</v>
      </c>
    </row>
    <row r="264" spans="1:5">
      <c r="A264" s="6">
        <v>261</v>
      </c>
      <c r="B264" s="7">
        <f>261</f>
        <v>261</v>
      </c>
      <c r="C264" s="5" t="s">
        <v>315</v>
      </c>
      <c r="D264" t="s">
        <v>93</v>
      </c>
      <c r="E264" t="s">
        <v>37</v>
      </c>
    </row>
    <row r="265" spans="1:5">
      <c r="A265" s="6">
        <f>262</f>
        <v>262</v>
      </c>
      <c r="B265" s="7">
        <f>236</f>
        <v>236</v>
      </c>
      <c r="C265" s="5" t="s">
        <v>316</v>
      </c>
      <c r="D265" t="s">
        <v>12</v>
      </c>
      <c r="E265" t="s">
        <v>13</v>
      </c>
    </row>
    <row r="266" spans="1:5">
      <c r="A266" s="6">
        <f>262</f>
        <v>262</v>
      </c>
      <c r="B266" s="7">
        <v>249</v>
      </c>
      <c r="C266" s="5" t="s">
        <v>317</v>
      </c>
      <c r="D266" t="s">
        <v>206</v>
      </c>
      <c r="E266" t="s">
        <v>13</v>
      </c>
    </row>
    <row r="267" spans="1:5">
      <c r="A267" s="6">
        <f>262</f>
        <v>262</v>
      </c>
      <c r="B267" s="7">
        <f>285</f>
        <v>285</v>
      </c>
      <c r="C267" s="5" t="s">
        <v>318</v>
      </c>
      <c r="D267" t="s">
        <v>12</v>
      </c>
      <c r="E267" t="s">
        <v>13</v>
      </c>
    </row>
    <row r="268" spans="1:5">
      <c r="A268" s="6">
        <f>265</f>
        <v>265</v>
      </c>
      <c r="B268" s="7">
        <f>246</f>
        <v>246</v>
      </c>
      <c r="C268" s="5" t="s">
        <v>319</v>
      </c>
      <c r="D268" t="s">
        <v>320</v>
      </c>
      <c r="E268" t="s">
        <v>13</v>
      </c>
    </row>
    <row r="269" spans="1:5">
      <c r="A269" s="6">
        <f>265</f>
        <v>265</v>
      </c>
      <c r="B269" s="7">
        <f>265</f>
        <v>265</v>
      </c>
      <c r="C269" s="5" t="s">
        <v>321</v>
      </c>
      <c r="D269" t="s">
        <v>206</v>
      </c>
      <c r="E269" t="s">
        <v>13</v>
      </c>
    </row>
    <row r="270" spans="1:5">
      <c r="A270" s="6">
        <v>267</v>
      </c>
      <c r="B270" s="7">
        <v>264</v>
      </c>
      <c r="C270" s="5" t="s">
        <v>322</v>
      </c>
      <c r="D270" t="s">
        <v>161</v>
      </c>
      <c r="E270" t="s">
        <v>13</v>
      </c>
    </row>
    <row r="271" spans="1:5">
      <c r="A271" s="6">
        <v>268</v>
      </c>
      <c r="B271" s="7">
        <v>255</v>
      </c>
      <c r="C271" s="5" t="s">
        <v>323</v>
      </c>
      <c r="D271" t="s">
        <v>36</v>
      </c>
      <c r="E271" t="s">
        <v>37</v>
      </c>
    </row>
    <row r="272" spans="1:5">
      <c r="A272" s="6">
        <f>269</f>
        <v>269</v>
      </c>
      <c r="B272" s="7">
        <f>285</f>
        <v>285</v>
      </c>
      <c r="C272" s="5" t="s">
        <v>324</v>
      </c>
      <c r="D272" t="s">
        <v>325</v>
      </c>
      <c r="E272" t="s">
        <v>22</v>
      </c>
    </row>
    <row r="273" spans="1:5">
      <c r="A273" s="6">
        <f>269</f>
        <v>269</v>
      </c>
      <c r="B273" s="7">
        <f>265</f>
        <v>265</v>
      </c>
      <c r="C273" s="5" t="s">
        <v>326</v>
      </c>
      <c r="D273" t="s">
        <v>84</v>
      </c>
      <c r="E273" t="s">
        <v>22</v>
      </c>
    </row>
    <row r="274" spans="1:5">
      <c r="A274" s="6">
        <v>271</v>
      </c>
      <c r="B274" s="7">
        <v>258</v>
      </c>
      <c r="C274" s="5" t="s">
        <v>327</v>
      </c>
      <c r="D274" t="s">
        <v>328</v>
      </c>
      <c r="E274" t="s">
        <v>13</v>
      </c>
    </row>
    <row r="275" spans="1:5">
      <c r="A275" s="6">
        <f>272</f>
        <v>272</v>
      </c>
      <c r="B275" s="7">
        <f>332</f>
        <v>332</v>
      </c>
      <c r="C275" s="5" t="s">
        <v>329</v>
      </c>
      <c r="D275" t="s">
        <v>225</v>
      </c>
      <c r="E275" t="s">
        <v>22</v>
      </c>
    </row>
    <row r="276" spans="1:5">
      <c r="A276" s="6">
        <f>272</f>
        <v>272</v>
      </c>
      <c r="B276" s="7">
        <v>311</v>
      </c>
      <c r="C276" s="5" t="s">
        <v>330</v>
      </c>
      <c r="D276" t="s">
        <v>9</v>
      </c>
      <c r="E276" t="s">
        <v>10</v>
      </c>
    </row>
    <row r="277" spans="1:5">
      <c r="A277" s="6">
        <f>272</f>
        <v>272</v>
      </c>
      <c r="B277" s="7">
        <f>285</f>
        <v>285</v>
      </c>
      <c r="C277" s="5" t="s">
        <v>331</v>
      </c>
      <c r="D277" t="s">
        <v>42</v>
      </c>
      <c r="E277" t="s">
        <v>13</v>
      </c>
    </row>
    <row r="278" spans="1:5">
      <c r="A278" s="6">
        <v>275</v>
      </c>
      <c r="B278" s="7">
        <v>297</v>
      </c>
      <c r="C278" s="5" t="s">
        <v>332</v>
      </c>
      <c r="D278" t="s">
        <v>9</v>
      </c>
      <c r="E278" t="s">
        <v>10</v>
      </c>
    </row>
    <row r="279" spans="1:5">
      <c r="A279" s="6">
        <f>276</f>
        <v>276</v>
      </c>
      <c r="B279" s="7">
        <v>331</v>
      </c>
      <c r="C279" s="5" t="s">
        <v>333</v>
      </c>
      <c r="D279" t="s">
        <v>30</v>
      </c>
      <c r="E279" t="s">
        <v>22</v>
      </c>
    </row>
    <row r="280" spans="1:5">
      <c r="A280" s="6">
        <f>276</f>
        <v>276</v>
      </c>
      <c r="B280" s="7">
        <f>285</f>
        <v>285</v>
      </c>
      <c r="C280" s="5" t="s">
        <v>334</v>
      </c>
      <c r="D280" t="s">
        <v>132</v>
      </c>
      <c r="E280" t="s">
        <v>13</v>
      </c>
    </row>
    <row r="281" spans="1:5">
      <c r="A281" s="6">
        <v>278</v>
      </c>
      <c r="B281" s="7">
        <f>246</f>
        <v>246</v>
      </c>
      <c r="C281" s="5" t="s">
        <v>335</v>
      </c>
      <c r="D281" t="s">
        <v>12</v>
      </c>
      <c r="E281" t="s">
        <v>13</v>
      </c>
    </row>
    <row r="282" spans="1:5">
      <c r="A282" s="6">
        <v>279</v>
      </c>
      <c r="B282" s="7">
        <v>272</v>
      </c>
      <c r="C282" s="5" t="s">
        <v>336</v>
      </c>
      <c r="D282" t="s">
        <v>71</v>
      </c>
      <c r="E282" t="s">
        <v>13</v>
      </c>
    </row>
    <row r="283" spans="1:5">
      <c r="A283" s="6">
        <v>280</v>
      </c>
      <c r="B283" s="7">
        <f>267</f>
        <v>267</v>
      </c>
      <c r="C283" s="5" t="s">
        <v>337</v>
      </c>
      <c r="D283" t="s">
        <v>86</v>
      </c>
      <c r="E283" t="s">
        <v>13</v>
      </c>
    </row>
    <row r="284" spans="1:5">
      <c r="A284" s="6">
        <f>281</f>
        <v>281</v>
      </c>
      <c r="B284" s="7">
        <f>275</f>
        <v>275</v>
      </c>
      <c r="C284" s="5" t="s">
        <v>338</v>
      </c>
      <c r="D284" t="s">
        <v>9</v>
      </c>
      <c r="E284" t="s">
        <v>10</v>
      </c>
    </row>
    <row r="285" spans="1:5">
      <c r="A285" s="6">
        <f>281</f>
        <v>281</v>
      </c>
      <c r="B285" s="7">
        <v>235</v>
      </c>
      <c r="C285" s="5" t="s">
        <v>339</v>
      </c>
      <c r="D285" t="s">
        <v>93</v>
      </c>
      <c r="E285" t="s">
        <v>37</v>
      </c>
    </row>
    <row r="286" spans="1:5">
      <c r="A286" s="6">
        <v>283</v>
      </c>
      <c r="B286" s="7">
        <f>275</f>
        <v>275</v>
      </c>
      <c r="C286" s="5" t="s">
        <v>340</v>
      </c>
      <c r="D286" t="s">
        <v>47</v>
      </c>
      <c r="E286" t="s">
        <v>10</v>
      </c>
    </row>
    <row r="287" spans="1:5">
      <c r="A287" s="6">
        <v>284</v>
      </c>
      <c r="B287" s="7">
        <f>273</f>
        <v>273</v>
      </c>
      <c r="C287" s="5" t="s">
        <v>341</v>
      </c>
      <c r="D287" t="s">
        <v>106</v>
      </c>
      <c r="E287" t="s">
        <v>13</v>
      </c>
    </row>
    <row r="288" spans="1:5">
      <c r="A288" s="6">
        <f>285</f>
        <v>285</v>
      </c>
      <c r="B288" s="7">
        <v>301</v>
      </c>
      <c r="C288" s="5" t="s">
        <v>342</v>
      </c>
      <c r="D288" t="s">
        <v>9</v>
      </c>
      <c r="E288" t="s">
        <v>10</v>
      </c>
    </row>
    <row r="289" spans="1:5">
      <c r="A289" s="6">
        <f>285</f>
        <v>285</v>
      </c>
      <c r="B289" s="7">
        <v>245</v>
      </c>
      <c r="C289" s="5" t="s">
        <v>343</v>
      </c>
      <c r="D289" t="s">
        <v>344</v>
      </c>
      <c r="E289" t="s">
        <v>22</v>
      </c>
    </row>
    <row r="290" spans="1:5">
      <c r="A290" s="6">
        <f>287</f>
        <v>287</v>
      </c>
      <c r="B290" s="7">
        <f>256</f>
        <v>256</v>
      </c>
      <c r="C290" s="5" t="s">
        <v>345</v>
      </c>
      <c r="D290" t="s">
        <v>12</v>
      </c>
      <c r="E290" t="s">
        <v>13</v>
      </c>
    </row>
    <row r="291" spans="1:5">
      <c r="A291" s="6">
        <f>287</f>
        <v>287</v>
      </c>
      <c r="B291" s="7">
        <v>308</v>
      </c>
      <c r="C291" s="5" t="s">
        <v>346</v>
      </c>
      <c r="D291" t="s">
        <v>238</v>
      </c>
      <c r="E291" t="s">
        <v>22</v>
      </c>
    </row>
    <row r="292" spans="1:5">
      <c r="A292" s="6">
        <f>287</f>
        <v>287</v>
      </c>
      <c r="B292" s="7">
        <f>293</f>
        <v>293</v>
      </c>
      <c r="C292" s="5" t="s">
        <v>347</v>
      </c>
      <c r="D292" t="s">
        <v>9</v>
      </c>
      <c r="E292" t="s">
        <v>10</v>
      </c>
    </row>
    <row r="293" spans="1:5">
      <c r="A293" s="6">
        <f>287</f>
        <v>287</v>
      </c>
      <c r="B293" s="7">
        <f>291</f>
        <v>291</v>
      </c>
      <c r="C293" s="5" t="s">
        <v>348</v>
      </c>
      <c r="D293" t="s">
        <v>161</v>
      </c>
      <c r="E293" t="s">
        <v>13</v>
      </c>
    </row>
    <row r="294" spans="1:5">
      <c r="A294" s="6">
        <v>291</v>
      </c>
      <c r="B294" s="7">
        <f>267</f>
        <v>267</v>
      </c>
      <c r="C294" s="5" t="s">
        <v>349</v>
      </c>
      <c r="D294" t="s">
        <v>193</v>
      </c>
      <c r="E294" t="s">
        <v>194</v>
      </c>
    </row>
    <row r="295" spans="1:5">
      <c r="A295" s="6">
        <v>292</v>
      </c>
      <c r="B295" s="7">
        <f>298</f>
        <v>298</v>
      </c>
      <c r="C295" s="5" t="s">
        <v>350</v>
      </c>
      <c r="D295" t="s">
        <v>12</v>
      </c>
      <c r="E295" t="s">
        <v>13</v>
      </c>
    </row>
    <row r="296" spans="1:5">
      <c r="A296" s="6">
        <v>293</v>
      </c>
      <c r="B296" s="7">
        <v>307</v>
      </c>
      <c r="C296" s="5" t="s">
        <v>351</v>
      </c>
      <c r="D296" t="s">
        <v>9</v>
      </c>
      <c r="E296" t="s">
        <v>10</v>
      </c>
    </row>
    <row r="297" spans="1:5">
      <c r="A297" s="6">
        <f>294</f>
        <v>294</v>
      </c>
      <c r="B297" s="7">
        <v>259</v>
      </c>
      <c r="C297" s="5" t="s">
        <v>352</v>
      </c>
      <c r="D297" t="s">
        <v>9</v>
      </c>
      <c r="E297" t="s">
        <v>10</v>
      </c>
    </row>
    <row r="298" spans="1:5">
      <c r="A298" s="6">
        <f>294</f>
        <v>294</v>
      </c>
      <c r="B298" s="7">
        <f>291</f>
        <v>291</v>
      </c>
      <c r="C298" s="5" t="s">
        <v>353</v>
      </c>
      <c r="D298" t="s">
        <v>36</v>
      </c>
      <c r="E298" t="s">
        <v>37</v>
      </c>
    </row>
    <row r="299" spans="1:5">
      <c r="A299" s="6">
        <f>294</f>
        <v>294</v>
      </c>
      <c r="B299" s="7">
        <f>316</f>
        <v>316</v>
      </c>
      <c r="C299" s="5" t="s">
        <v>354</v>
      </c>
      <c r="D299" t="s">
        <v>9</v>
      </c>
      <c r="E299" t="s">
        <v>10</v>
      </c>
    </row>
    <row r="300" spans="1:5">
      <c r="A300" s="6">
        <f>294</f>
        <v>294</v>
      </c>
      <c r="B300" s="7">
        <f>278</f>
        <v>278</v>
      </c>
      <c r="C300" s="5" t="s">
        <v>355</v>
      </c>
      <c r="D300" t="s">
        <v>86</v>
      </c>
      <c r="E300" t="s">
        <v>13</v>
      </c>
    </row>
    <row r="301" spans="1:5">
      <c r="A301" s="6">
        <v>298</v>
      </c>
      <c r="B301" s="7">
        <f>326</f>
        <v>326</v>
      </c>
      <c r="C301" s="5" t="s">
        <v>356</v>
      </c>
      <c r="D301" t="s">
        <v>325</v>
      </c>
      <c r="E301" t="s">
        <v>22</v>
      </c>
    </row>
    <row r="302" spans="1:5">
      <c r="A302" s="6">
        <v>299</v>
      </c>
      <c r="B302" s="7">
        <v>320</v>
      </c>
      <c r="C302" s="5" t="s">
        <v>357</v>
      </c>
      <c r="D302" t="s">
        <v>9</v>
      </c>
      <c r="E302" t="s">
        <v>10</v>
      </c>
    </row>
    <row r="303" spans="1:5">
      <c r="A303" s="6">
        <v>300</v>
      </c>
      <c r="B303" s="7">
        <f>302</f>
        <v>302</v>
      </c>
      <c r="C303" s="5" t="s">
        <v>358</v>
      </c>
      <c r="D303" t="s">
        <v>49</v>
      </c>
      <c r="E303" t="s">
        <v>13</v>
      </c>
    </row>
    <row r="304" spans="1:5">
      <c r="A304" s="6">
        <v>301</v>
      </c>
      <c r="B304" s="7">
        <f>285</f>
        <v>285</v>
      </c>
      <c r="C304" s="5" t="s">
        <v>359</v>
      </c>
      <c r="D304" t="s">
        <v>206</v>
      </c>
      <c r="E304" t="s">
        <v>13</v>
      </c>
    </row>
    <row r="305" spans="1:5">
      <c r="A305" s="6">
        <v>302</v>
      </c>
      <c r="B305" s="7">
        <v>296</v>
      </c>
      <c r="C305" s="5" t="s">
        <v>360</v>
      </c>
      <c r="D305" t="s">
        <v>193</v>
      </c>
      <c r="E305" t="s">
        <v>194</v>
      </c>
    </row>
    <row r="306" spans="1:5">
      <c r="A306" s="6">
        <f>303</f>
        <v>303</v>
      </c>
      <c r="B306" s="7">
        <f>312</f>
        <v>312</v>
      </c>
      <c r="C306" s="5" t="s">
        <v>361</v>
      </c>
      <c r="D306" t="s">
        <v>328</v>
      </c>
      <c r="E306" t="s">
        <v>13</v>
      </c>
    </row>
    <row r="307" spans="1:5">
      <c r="A307" s="6">
        <f>303</f>
        <v>303</v>
      </c>
      <c r="B307" s="7">
        <f>324</f>
        <v>324</v>
      </c>
      <c r="C307" s="5" t="s">
        <v>362</v>
      </c>
      <c r="D307" t="s">
        <v>135</v>
      </c>
      <c r="E307" t="s">
        <v>13</v>
      </c>
    </row>
    <row r="308" spans="1:5">
      <c r="A308" s="6">
        <v>305</v>
      </c>
      <c r="B308" s="7">
        <v>295</v>
      </c>
      <c r="C308" s="5" t="s">
        <v>363</v>
      </c>
      <c r="D308" t="s">
        <v>30</v>
      </c>
      <c r="E308" t="s">
        <v>22</v>
      </c>
    </row>
    <row r="309" spans="1:5">
      <c r="A309" s="6">
        <f>306</f>
        <v>306</v>
      </c>
      <c r="B309" s="7">
        <v>306</v>
      </c>
      <c r="C309" s="5" t="s">
        <v>364</v>
      </c>
      <c r="D309" t="s">
        <v>135</v>
      </c>
      <c r="E309" t="s">
        <v>13</v>
      </c>
    </row>
    <row r="310" spans="1:5">
      <c r="A310" s="6">
        <f>306</f>
        <v>306</v>
      </c>
      <c r="B310" s="7">
        <f>355</f>
        <v>355</v>
      </c>
      <c r="C310" s="5" t="s">
        <v>365</v>
      </c>
      <c r="D310" t="s">
        <v>9</v>
      </c>
      <c r="E310" t="s">
        <v>10</v>
      </c>
    </row>
    <row r="311" spans="1:5">
      <c r="A311" s="6">
        <f>308</f>
        <v>308</v>
      </c>
      <c r="B311" s="7">
        <v>319</v>
      </c>
      <c r="C311" s="5" t="s">
        <v>366</v>
      </c>
      <c r="D311" t="s">
        <v>47</v>
      </c>
      <c r="E311" t="s">
        <v>10</v>
      </c>
    </row>
    <row r="312" spans="1:5">
      <c r="A312" s="6">
        <f>308</f>
        <v>308</v>
      </c>
      <c r="B312" s="7">
        <f>312</f>
        <v>312</v>
      </c>
      <c r="C312" s="5" t="s">
        <v>367</v>
      </c>
      <c r="D312" t="s">
        <v>193</v>
      </c>
      <c r="E312" t="s">
        <v>194</v>
      </c>
    </row>
    <row r="313" spans="1:5">
      <c r="A313" s="6">
        <f>310</f>
        <v>310</v>
      </c>
      <c r="B313" s="7"/>
      <c r="C313" s="5" t="s">
        <v>368</v>
      </c>
      <c r="D313" t="s">
        <v>12</v>
      </c>
      <c r="E313" t="s">
        <v>13</v>
      </c>
    </row>
    <row r="314" spans="1:5">
      <c r="A314" s="6">
        <f>310</f>
        <v>310</v>
      </c>
      <c r="B314" s="7">
        <f>304</f>
        <v>304</v>
      </c>
      <c r="C314" s="5" t="s">
        <v>369</v>
      </c>
      <c r="D314" t="s">
        <v>102</v>
      </c>
      <c r="E314" t="s">
        <v>13</v>
      </c>
    </row>
    <row r="315" spans="1:5">
      <c r="A315" s="6">
        <f>310</f>
        <v>310</v>
      </c>
      <c r="B315" s="7">
        <v>280</v>
      </c>
      <c r="C315" s="5" t="s">
        <v>370</v>
      </c>
      <c r="D315" t="s">
        <v>62</v>
      </c>
      <c r="E315" t="s">
        <v>22</v>
      </c>
    </row>
    <row r="316" spans="1:5">
      <c r="A316" s="6">
        <f>310</f>
        <v>310</v>
      </c>
      <c r="B316" s="7">
        <v>314</v>
      </c>
      <c r="C316" s="5" t="s">
        <v>371</v>
      </c>
      <c r="D316" t="s">
        <v>42</v>
      </c>
      <c r="E316" t="s">
        <v>13</v>
      </c>
    </row>
    <row r="317" spans="1:5">
      <c r="A317" s="6">
        <f>314</f>
        <v>314</v>
      </c>
      <c r="B317" s="7">
        <f>324</f>
        <v>324</v>
      </c>
      <c r="C317" s="5" t="s">
        <v>372</v>
      </c>
      <c r="D317" t="s">
        <v>9</v>
      </c>
      <c r="E317" t="s">
        <v>10</v>
      </c>
    </row>
    <row r="318" spans="1:5">
      <c r="A318" s="6">
        <f>314</f>
        <v>314</v>
      </c>
      <c r="B318" s="7">
        <f>293</f>
        <v>293</v>
      </c>
      <c r="C318" s="5" t="s">
        <v>373</v>
      </c>
      <c r="D318" t="s">
        <v>36</v>
      </c>
      <c r="E318" t="s">
        <v>37</v>
      </c>
    </row>
    <row r="319" spans="1:5">
      <c r="A319" s="6">
        <v>316</v>
      </c>
      <c r="B319" s="7">
        <f>309</f>
        <v>309</v>
      </c>
      <c r="C319" s="5" t="s">
        <v>374</v>
      </c>
      <c r="D319" t="s">
        <v>42</v>
      </c>
      <c r="E319" t="s">
        <v>13</v>
      </c>
    </row>
    <row r="320" spans="1:5">
      <c r="A320" s="6">
        <f>317</f>
        <v>317</v>
      </c>
      <c r="B320" s="7">
        <f>321</f>
        <v>321</v>
      </c>
      <c r="C320" s="5" t="s">
        <v>375</v>
      </c>
      <c r="D320" t="s">
        <v>213</v>
      </c>
      <c r="E320" t="s">
        <v>22</v>
      </c>
    </row>
    <row r="321" spans="1:5">
      <c r="A321" s="6">
        <f>317</f>
        <v>317</v>
      </c>
      <c r="B321" s="7">
        <f>304</f>
        <v>304</v>
      </c>
      <c r="C321" s="5" t="s">
        <v>376</v>
      </c>
      <c r="D321" t="s">
        <v>144</v>
      </c>
      <c r="E321" t="s">
        <v>10</v>
      </c>
    </row>
    <row r="322" spans="1:5">
      <c r="A322" s="6">
        <v>319</v>
      </c>
      <c r="B322" s="7">
        <v>300</v>
      </c>
      <c r="C322" s="5" t="s">
        <v>377</v>
      </c>
      <c r="D322" t="s">
        <v>30</v>
      </c>
      <c r="E322" t="s">
        <v>22</v>
      </c>
    </row>
    <row r="323" spans="1:5">
      <c r="A323" s="6">
        <v>320</v>
      </c>
      <c r="B323" s="7">
        <f>298</f>
        <v>298</v>
      </c>
      <c r="C323" s="5" t="s">
        <v>378</v>
      </c>
      <c r="D323" t="s">
        <v>140</v>
      </c>
      <c r="E323" t="s">
        <v>13</v>
      </c>
    </row>
    <row r="324" spans="1:5">
      <c r="A324" s="6">
        <v>321</v>
      </c>
      <c r="B324" s="7">
        <v>334</v>
      </c>
      <c r="C324" s="5" t="s">
        <v>379</v>
      </c>
      <c r="D324" t="s">
        <v>49</v>
      </c>
      <c r="E324" t="s">
        <v>13</v>
      </c>
    </row>
    <row r="325" spans="1:5">
      <c r="A325" s="6">
        <v>322</v>
      </c>
      <c r="B325" s="7">
        <f>368</f>
        <v>368</v>
      </c>
      <c r="C325" s="5" t="s">
        <v>380</v>
      </c>
      <c r="D325" t="s">
        <v>381</v>
      </c>
      <c r="E325" t="s">
        <v>22</v>
      </c>
    </row>
    <row r="326" spans="1:5">
      <c r="A326" s="6">
        <v>323</v>
      </c>
      <c r="B326" s="7">
        <f>401</f>
        <v>401</v>
      </c>
      <c r="C326" s="5" t="s">
        <v>382</v>
      </c>
      <c r="D326" t="s">
        <v>325</v>
      </c>
      <c r="E326" t="s">
        <v>22</v>
      </c>
    </row>
    <row r="327" spans="1:5">
      <c r="A327" s="6">
        <f>324</f>
        <v>324</v>
      </c>
      <c r="B327" s="7">
        <f>336</f>
        <v>336</v>
      </c>
      <c r="C327" s="5" t="s">
        <v>383</v>
      </c>
      <c r="D327" t="s">
        <v>30</v>
      </c>
      <c r="E327" t="s">
        <v>22</v>
      </c>
    </row>
    <row r="328" spans="1:5">
      <c r="A328" s="6">
        <f>324</f>
        <v>324</v>
      </c>
      <c r="B328" s="7">
        <f>368</f>
        <v>368</v>
      </c>
      <c r="C328" s="5" t="s">
        <v>384</v>
      </c>
      <c r="D328" t="s">
        <v>385</v>
      </c>
      <c r="E328" t="s">
        <v>22</v>
      </c>
    </row>
    <row r="329" spans="1:5">
      <c r="A329" s="6">
        <v>326</v>
      </c>
      <c r="B329" s="7">
        <f>285</f>
        <v>285</v>
      </c>
      <c r="C329" s="5" t="s">
        <v>386</v>
      </c>
      <c r="D329" t="s">
        <v>12</v>
      </c>
      <c r="E329" t="s">
        <v>13</v>
      </c>
    </row>
    <row r="330" spans="1:5">
      <c r="A330" s="6">
        <v>327</v>
      </c>
      <c r="B330" s="7">
        <v>388</v>
      </c>
      <c r="C330" s="5" t="s">
        <v>387</v>
      </c>
      <c r="D330" t="s">
        <v>284</v>
      </c>
      <c r="E330" t="s">
        <v>13</v>
      </c>
    </row>
    <row r="331" spans="1:5">
      <c r="A331" s="6">
        <f>328</f>
        <v>328</v>
      </c>
      <c r="B331" s="7">
        <f>328</f>
        <v>328</v>
      </c>
      <c r="C331" s="5" t="s">
        <v>388</v>
      </c>
      <c r="D331" t="s">
        <v>9</v>
      </c>
      <c r="E331" t="s">
        <v>10</v>
      </c>
    </row>
    <row r="332" spans="1:5">
      <c r="A332" s="6">
        <f>328</f>
        <v>328</v>
      </c>
      <c r="B332" s="7">
        <f>328</f>
        <v>328</v>
      </c>
      <c r="C332" s="5" t="s">
        <v>389</v>
      </c>
      <c r="D332" t="s">
        <v>165</v>
      </c>
      <c r="E332" t="s">
        <v>22</v>
      </c>
    </row>
    <row r="333" spans="1:5">
      <c r="A333" s="6">
        <f>328</f>
        <v>328</v>
      </c>
      <c r="B333" s="7">
        <v>434</v>
      </c>
      <c r="C333" s="5" t="s">
        <v>390</v>
      </c>
      <c r="D333" t="s">
        <v>225</v>
      </c>
      <c r="E333" t="s">
        <v>22</v>
      </c>
    </row>
    <row r="334" spans="1:5">
      <c r="A334" s="6">
        <f>331</f>
        <v>331</v>
      </c>
      <c r="B334" s="7">
        <f>328</f>
        <v>328</v>
      </c>
      <c r="C334" s="5" t="s">
        <v>391</v>
      </c>
      <c r="D334" t="s">
        <v>62</v>
      </c>
      <c r="E334" t="s">
        <v>22</v>
      </c>
    </row>
    <row r="335" spans="1:5">
      <c r="A335" s="6">
        <f>331</f>
        <v>331</v>
      </c>
      <c r="B335" s="7">
        <f>405</f>
        <v>405</v>
      </c>
      <c r="C335" s="5" t="s">
        <v>392</v>
      </c>
      <c r="D335" t="s">
        <v>213</v>
      </c>
      <c r="E335" t="s">
        <v>22</v>
      </c>
    </row>
    <row r="336" spans="1:5">
      <c r="A336" s="6">
        <v>333</v>
      </c>
      <c r="B336" s="7">
        <f>362</f>
        <v>362</v>
      </c>
      <c r="C336" s="5" t="s">
        <v>393</v>
      </c>
      <c r="D336" t="s">
        <v>47</v>
      </c>
      <c r="E336" t="s">
        <v>10</v>
      </c>
    </row>
    <row r="337" spans="1:5">
      <c r="A337" s="6">
        <f>334</f>
        <v>334</v>
      </c>
      <c r="B337" s="7">
        <f>344</f>
        <v>344</v>
      </c>
      <c r="C337" s="5" t="s">
        <v>394</v>
      </c>
      <c r="D337" t="s">
        <v>165</v>
      </c>
      <c r="E337" t="s">
        <v>22</v>
      </c>
    </row>
    <row r="338" spans="1:5">
      <c r="A338" s="6">
        <f>334</f>
        <v>334</v>
      </c>
      <c r="B338" s="7">
        <f>362</f>
        <v>362</v>
      </c>
      <c r="C338" s="5" t="s">
        <v>395</v>
      </c>
      <c r="D338" t="s">
        <v>396</v>
      </c>
      <c r="E338" t="s">
        <v>22</v>
      </c>
    </row>
    <row r="339" spans="1:5">
      <c r="A339" s="6">
        <f>334</f>
        <v>334</v>
      </c>
      <c r="B339" s="7">
        <f>344</f>
        <v>344</v>
      </c>
      <c r="C339" s="5" t="s">
        <v>397</v>
      </c>
      <c r="D339" t="s">
        <v>9</v>
      </c>
      <c r="E339" t="s">
        <v>10</v>
      </c>
    </row>
    <row r="340" spans="1:5">
      <c r="A340" s="6">
        <f>334</f>
        <v>334</v>
      </c>
      <c r="B340" s="7">
        <f>321</f>
        <v>321</v>
      </c>
      <c r="C340" s="5" t="s">
        <v>398</v>
      </c>
      <c r="D340" t="s">
        <v>206</v>
      </c>
      <c r="E340" t="s">
        <v>13</v>
      </c>
    </row>
    <row r="341" spans="1:5">
      <c r="A341" s="6">
        <f>334</f>
        <v>334</v>
      </c>
      <c r="B341" s="7">
        <f>365</f>
        <v>365</v>
      </c>
      <c r="C341" s="5" t="s">
        <v>399</v>
      </c>
      <c r="D341" t="s">
        <v>9</v>
      </c>
      <c r="E341" t="s">
        <v>10</v>
      </c>
    </row>
    <row r="342" spans="1:5">
      <c r="A342" s="6">
        <f>339</f>
        <v>339</v>
      </c>
      <c r="B342" s="7">
        <v>335</v>
      </c>
      <c r="C342" s="5" t="s">
        <v>400</v>
      </c>
      <c r="D342" t="s">
        <v>165</v>
      </c>
      <c r="E342" t="s">
        <v>22</v>
      </c>
    </row>
    <row r="343" spans="1:5">
      <c r="A343" s="6">
        <f>339</f>
        <v>339</v>
      </c>
      <c r="B343" s="7">
        <f>316</f>
        <v>316</v>
      </c>
      <c r="C343" s="5" t="s">
        <v>401</v>
      </c>
      <c r="D343" t="s">
        <v>30</v>
      </c>
      <c r="E343" t="s">
        <v>22</v>
      </c>
    </row>
    <row r="344" spans="1:5">
      <c r="A344" s="6">
        <v>341</v>
      </c>
      <c r="B344" s="7">
        <f>362</f>
        <v>362</v>
      </c>
      <c r="C344" s="5" t="s">
        <v>402</v>
      </c>
      <c r="D344" t="s">
        <v>30</v>
      </c>
      <c r="E344" t="s">
        <v>22</v>
      </c>
    </row>
    <row r="345" spans="1:5">
      <c r="A345" s="6">
        <v>342</v>
      </c>
      <c r="B345" s="7">
        <f>344</f>
        <v>344</v>
      </c>
      <c r="C345" s="5" t="s">
        <v>403</v>
      </c>
      <c r="D345" t="s">
        <v>152</v>
      </c>
      <c r="E345" t="s">
        <v>13</v>
      </c>
    </row>
    <row r="346" spans="1:5">
      <c r="A346" s="6">
        <f>343</f>
        <v>343</v>
      </c>
      <c r="B346" s="7">
        <v>284</v>
      </c>
      <c r="C346" s="5" t="s">
        <v>404</v>
      </c>
      <c r="D346" t="s">
        <v>30</v>
      </c>
      <c r="E346" t="s">
        <v>22</v>
      </c>
    </row>
    <row r="347" spans="1:5">
      <c r="A347" s="6">
        <f>343</f>
        <v>343</v>
      </c>
      <c r="B347" s="7">
        <v>382</v>
      </c>
      <c r="C347" s="5" t="s">
        <v>405</v>
      </c>
      <c r="D347" t="s">
        <v>132</v>
      </c>
      <c r="E347" t="s">
        <v>13</v>
      </c>
    </row>
    <row r="348" spans="1:5">
      <c r="A348" s="6">
        <f>345</f>
        <v>345</v>
      </c>
      <c r="B348" s="7">
        <v>392</v>
      </c>
      <c r="C348" s="5" t="s">
        <v>406</v>
      </c>
      <c r="D348" t="s">
        <v>91</v>
      </c>
      <c r="E348" t="s">
        <v>22</v>
      </c>
    </row>
    <row r="349" spans="1:5">
      <c r="A349" s="6">
        <f>345</f>
        <v>345</v>
      </c>
      <c r="B349" s="7">
        <f>359</f>
        <v>359</v>
      </c>
      <c r="C349" s="5" t="s">
        <v>407</v>
      </c>
      <c r="D349" t="s">
        <v>408</v>
      </c>
      <c r="E349" t="s">
        <v>10</v>
      </c>
    </row>
    <row r="350" spans="1:5">
      <c r="A350" s="6">
        <f>347</f>
        <v>347</v>
      </c>
      <c r="B350" s="7">
        <f>350</f>
        <v>350</v>
      </c>
      <c r="C350" s="5" t="s">
        <v>409</v>
      </c>
      <c r="D350" t="s">
        <v>410</v>
      </c>
      <c r="E350" t="s">
        <v>194</v>
      </c>
    </row>
    <row r="351" spans="1:5">
      <c r="A351" s="6">
        <f>347</f>
        <v>347</v>
      </c>
      <c r="B351" s="7">
        <f>347</f>
        <v>347</v>
      </c>
      <c r="C351" s="5" t="s">
        <v>411</v>
      </c>
      <c r="D351" t="s">
        <v>71</v>
      </c>
      <c r="E351" t="s">
        <v>13</v>
      </c>
    </row>
    <row r="352" spans="1:5">
      <c r="A352" s="6">
        <f>347</f>
        <v>347</v>
      </c>
      <c r="B352" s="7">
        <f>355</f>
        <v>355</v>
      </c>
      <c r="C352" s="5" t="s">
        <v>412</v>
      </c>
      <c r="D352" t="s">
        <v>284</v>
      </c>
      <c r="E352" t="s">
        <v>13</v>
      </c>
    </row>
    <row r="353" spans="1:5">
      <c r="A353" s="6">
        <f>350</f>
        <v>350</v>
      </c>
      <c r="B353" s="7">
        <f>416</f>
        <v>416</v>
      </c>
      <c r="C353" s="5" t="s">
        <v>413</v>
      </c>
      <c r="D353" t="s">
        <v>275</v>
      </c>
      <c r="E353" t="s">
        <v>22</v>
      </c>
    </row>
    <row r="354" spans="1:5">
      <c r="A354" s="6">
        <f>350</f>
        <v>350</v>
      </c>
      <c r="B354" s="7">
        <f>309</f>
        <v>309</v>
      </c>
      <c r="C354" s="5" t="s">
        <v>414</v>
      </c>
      <c r="D354" t="s">
        <v>197</v>
      </c>
      <c r="E354" t="s">
        <v>13</v>
      </c>
    </row>
    <row r="355" spans="1:5">
      <c r="A355" s="6">
        <f>350</f>
        <v>350</v>
      </c>
      <c r="B355" s="7">
        <v>367</v>
      </c>
      <c r="C355" s="5" t="s">
        <v>415</v>
      </c>
      <c r="D355" t="s">
        <v>42</v>
      </c>
      <c r="E355" t="s">
        <v>13</v>
      </c>
    </row>
    <row r="356" spans="1:5">
      <c r="A356" s="6">
        <f>350</f>
        <v>350</v>
      </c>
      <c r="B356" s="7">
        <f>377</f>
        <v>377</v>
      </c>
      <c r="C356" s="5" t="s">
        <v>416</v>
      </c>
      <c r="D356" t="s">
        <v>59</v>
      </c>
      <c r="E356" t="s">
        <v>22</v>
      </c>
    </row>
    <row r="357" spans="1:5">
      <c r="A357" s="6">
        <v>354</v>
      </c>
      <c r="B357" s="7">
        <v>315</v>
      </c>
      <c r="C357" s="5" t="s">
        <v>417</v>
      </c>
      <c r="D357" t="s">
        <v>418</v>
      </c>
      <c r="E357" t="s">
        <v>22</v>
      </c>
    </row>
    <row r="358" spans="1:5">
      <c r="A358" s="6">
        <f>355</f>
        <v>355</v>
      </c>
      <c r="B358" s="7">
        <f>377</f>
        <v>377</v>
      </c>
      <c r="C358" s="5" t="s">
        <v>419</v>
      </c>
      <c r="D358" t="s">
        <v>30</v>
      </c>
      <c r="E358" t="s">
        <v>22</v>
      </c>
    </row>
    <row r="359" spans="1:5">
      <c r="A359" s="6">
        <f>355</f>
        <v>355</v>
      </c>
      <c r="B359" s="7">
        <f>321</f>
        <v>321</v>
      </c>
      <c r="C359" s="5" t="s">
        <v>420</v>
      </c>
      <c r="D359" t="s">
        <v>421</v>
      </c>
      <c r="E359" t="s">
        <v>13</v>
      </c>
    </row>
    <row r="360" spans="1:5">
      <c r="A360" s="6">
        <f>355</f>
        <v>355</v>
      </c>
      <c r="B360" s="7">
        <f>393</f>
        <v>393</v>
      </c>
      <c r="C360" s="5" t="s">
        <v>422</v>
      </c>
      <c r="D360" t="s">
        <v>132</v>
      </c>
      <c r="E360" t="s">
        <v>13</v>
      </c>
    </row>
    <row r="361" spans="1:5">
      <c r="A361" s="6">
        <f>358</f>
        <v>358</v>
      </c>
      <c r="B361" s="7">
        <f>371</f>
        <v>371</v>
      </c>
      <c r="C361" s="5" t="s">
        <v>423</v>
      </c>
      <c r="D361" t="s">
        <v>9</v>
      </c>
      <c r="E361" t="s">
        <v>10</v>
      </c>
    </row>
    <row r="362" spans="1:5">
      <c r="A362" s="6">
        <f>358</f>
        <v>358</v>
      </c>
      <c r="B362" s="7">
        <f>368</f>
        <v>368</v>
      </c>
      <c r="C362" s="5" t="s">
        <v>424</v>
      </c>
      <c r="D362" t="s">
        <v>272</v>
      </c>
      <c r="E362" t="s">
        <v>22</v>
      </c>
    </row>
    <row r="363" spans="1:5">
      <c r="A363" s="6">
        <f>358</f>
        <v>358</v>
      </c>
      <c r="B363" s="7">
        <v>349</v>
      </c>
      <c r="C363" s="5" t="s">
        <v>425</v>
      </c>
      <c r="D363" t="s">
        <v>47</v>
      </c>
      <c r="E363" t="s">
        <v>10</v>
      </c>
    </row>
    <row r="364" spans="1:5">
      <c r="A364" s="6">
        <f>358</f>
        <v>358</v>
      </c>
      <c r="B364" s="7">
        <f>389</f>
        <v>389</v>
      </c>
      <c r="C364" s="5" t="s">
        <v>426</v>
      </c>
      <c r="D364" t="s">
        <v>9</v>
      </c>
      <c r="E364" t="s">
        <v>10</v>
      </c>
    </row>
    <row r="365" spans="1:5">
      <c r="A365" s="6">
        <f>362</f>
        <v>362</v>
      </c>
      <c r="B365" s="7"/>
      <c r="C365" s="5" t="s">
        <v>427</v>
      </c>
      <c r="D365" t="s">
        <v>30</v>
      </c>
      <c r="E365" t="s">
        <v>22</v>
      </c>
    </row>
    <row r="366" spans="1:5">
      <c r="A366" s="6">
        <f>362</f>
        <v>362</v>
      </c>
      <c r="B366" s="7">
        <v>354</v>
      </c>
      <c r="C366" s="5" t="s">
        <v>428</v>
      </c>
      <c r="D366" t="s">
        <v>193</v>
      </c>
      <c r="E366" t="s">
        <v>194</v>
      </c>
    </row>
    <row r="367" spans="1:5">
      <c r="A367" s="6">
        <f>362</f>
        <v>362</v>
      </c>
      <c r="B367" s="7">
        <v>358</v>
      </c>
      <c r="C367" s="5" t="s">
        <v>429</v>
      </c>
      <c r="D367" t="s">
        <v>430</v>
      </c>
      <c r="E367" t="s">
        <v>13</v>
      </c>
    </row>
    <row r="368" spans="1:5">
      <c r="A368" s="6">
        <f>362</f>
        <v>362</v>
      </c>
      <c r="B368" s="7">
        <f>336</f>
        <v>336</v>
      </c>
      <c r="C368" s="5" t="s">
        <v>431</v>
      </c>
      <c r="D368" t="s">
        <v>432</v>
      </c>
      <c r="E368" t="s">
        <v>22</v>
      </c>
    </row>
    <row r="369" spans="1:5">
      <c r="A369" s="6">
        <v>366</v>
      </c>
      <c r="B369" s="7">
        <f>375</f>
        <v>375</v>
      </c>
      <c r="C369" s="5" t="s">
        <v>433</v>
      </c>
      <c r="D369" t="s">
        <v>152</v>
      </c>
      <c r="E369" t="s">
        <v>13</v>
      </c>
    </row>
    <row r="370" spans="1:5">
      <c r="A370" s="6">
        <f>367</f>
        <v>367</v>
      </c>
      <c r="B370" s="7">
        <f>316</f>
        <v>316</v>
      </c>
      <c r="C370" s="5" t="s">
        <v>434</v>
      </c>
      <c r="D370" t="s">
        <v>140</v>
      </c>
      <c r="E370" t="s">
        <v>13</v>
      </c>
    </row>
    <row r="371" spans="1:5">
      <c r="A371" s="6">
        <f>367</f>
        <v>367</v>
      </c>
      <c r="B371" s="7">
        <f>350</f>
        <v>350</v>
      </c>
      <c r="C371" s="5" t="s">
        <v>435</v>
      </c>
      <c r="D371" t="s">
        <v>49</v>
      </c>
      <c r="E371" t="s">
        <v>13</v>
      </c>
    </row>
    <row r="372" spans="1:5">
      <c r="A372" s="6">
        <f>367</f>
        <v>367</v>
      </c>
      <c r="B372" s="7">
        <f>385</f>
        <v>385</v>
      </c>
      <c r="C372" s="5" t="s">
        <v>436</v>
      </c>
      <c r="D372" t="s">
        <v>437</v>
      </c>
      <c r="E372" t="s">
        <v>22</v>
      </c>
    </row>
    <row r="373" spans="1:5">
      <c r="A373" s="6">
        <v>370</v>
      </c>
      <c r="B373" s="7">
        <f>326</f>
        <v>326</v>
      </c>
      <c r="C373" s="5" t="s">
        <v>438</v>
      </c>
      <c r="D373" t="s">
        <v>62</v>
      </c>
      <c r="E373" t="s">
        <v>22</v>
      </c>
    </row>
    <row r="374" spans="1:5">
      <c r="A374" s="6">
        <f>371</f>
        <v>371</v>
      </c>
      <c r="B374" s="7">
        <f>418</f>
        <v>418</v>
      </c>
      <c r="C374" s="5" t="s">
        <v>439</v>
      </c>
      <c r="D374" t="s">
        <v>325</v>
      </c>
      <c r="E374" t="s">
        <v>22</v>
      </c>
    </row>
    <row r="375" spans="1:5">
      <c r="A375" s="6">
        <f>371</f>
        <v>371</v>
      </c>
      <c r="B375" s="7">
        <v>353</v>
      </c>
      <c r="C375" s="5" t="s">
        <v>440</v>
      </c>
      <c r="D375" t="s">
        <v>418</v>
      </c>
      <c r="E375" t="s">
        <v>22</v>
      </c>
    </row>
    <row r="376" spans="1:5">
      <c r="A376" s="6">
        <f>371</f>
        <v>371</v>
      </c>
      <c r="B376" s="7">
        <f>377</f>
        <v>377</v>
      </c>
      <c r="C376" s="5" t="s">
        <v>441</v>
      </c>
      <c r="D376" t="s">
        <v>262</v>
      </c>
      <c r="E376" t="s">
        <v>10</v>
      </c>
    </row>
    <row r="377" spans="1:5">
      <c r="A377" s="6">
        <v>374</v>
      </c>
      <c r="B377" s="7">
        <f>416</f>
        <v>416</v>
      </c>
      <c r="C377" s="5" t="s">
        <v>442</v>
      </c>
      <c r="D377" t="s">
        <v>12</v>
      </c>
      <c r="E377" t="s">
        <v>13</v>
      </c>
    </row>
    <row r="378" spans="1:5">
      <c r="A378" s="6">
        <f>375</f>
        <v>375</v>
      </c>
      <c r="B378" s="7">
        <f>365</f>
        <v>365</v>
      </c>
      <c r="C378" s="5" t="s">
        <v>443</v>
      </c>
      <c r="D378" t="s">
        <v>140</v>
      </c>
      <c r="E378" t="s">
        <v>13</v>
      </c>
    </row>
    <row r="379" spans="1:5">
      <c r="A379" s="6">
        <f>375</f>
        <v>375</v>
      </c>
      <c r="B379" s="7">
        <f>342</f>
        <v>342</v>
      </c>
      <c r="C379" s="5" t="s">
        <v>444</v>
      </c>
      <c r="D379" t="s">
        <v>381</v>
      </c>
      <c r="E379" t="s">
        <v>22</v>
      </c>
    </row>
    <row r="380" spans="1:5">
      <c r="A380" s="6">
        <v>377</v>
      </c>
      <c r="B380" s="7">
        <f>385</f>
        <v>385</v>
      </c>
      <c r="C380" s="5" t="s">
        <v>445</v>
      </c>
      <c r="D380" t="s">
        <v>30</v>
      </c>
      <c r="E380" t="s">
        <v>22</v>
      </c>
    </row>
    <row r="381" spans="1:5">
      <c r="A381" s="6">
        <v>378</v>
      </c>
      <c r="B381" s="7">
        <f>340</f>
        <v>340</v>
      </c>
      <c r="C381" s="5" t="s">
        <v>446</v>
      </c>
      <c r="D381" t="s">
        <v>47</v>
      </c>
      <c r="E381" t="s">
        <v>10</v>
      </c>
    </row>
    <row r="382" spans="1:5">
      <c r="A382" s="6">
        <f>379</f>
        <v>379</v>
      </c>
      <c r="B382" s="7">
        <f>396</f>
        <v>396</v>
      </c>
      <c r="C382" s="5" t="s">
        <v>447</v>
      </c>
      <c r="D382" t="s">
        <v>86</v>
      </c>
      <c r="E382" t="s">
        <v>13</v>
      </c>
    </row>
    <row r="383" spans="1:5">
      <c r="A383" s="6">
        <f>379</f>
        <v>379</v>
      </c>
      <c r="B383" s="7">
        <f>347</f>
        <v>347</v>
      </c>
      <c r="C383" s="5" t="s">
        <v>448</v>
      </c>
      <c r="D383" t="s">
        <v>132</v>
      </c>
      <c r="E383" t="s">
        <v>13</v>
      </c>
    </row>
    <row r="384" spans="1:5">
      <c r="A384" s="6">
        <f>381</f>
        <v>381</v>
      </c>
      <c r="B384" s="7">
        <f>410</f>
        <v>410</v>
      </c>
      <c r="C384" s="5" t="s">
        <v>449</v>
      </c>
      <c r="D384" t="s">
        <v>410</v>
      </c>
      <c r="E384" t="s">
        <v>194</v>
      </c>
    </row>
    <row r="385" spans="1:5">
      <c r="A385" s="6">
        <f>381</f>
        <v>381</v>
      </c>
      <c r="B385" s="7">
        <f>332</f>
        <v>332</v>
      </c>
      <c r="C385" s="5" t="s">
        <v>450</v>
      </c>
      <c r="D385" t="s">
        <v>12</v>
      </c>
      <c r="E385" t="s">
        <v>13</v>
      </c>
    </row>
    <row r="386" spans="1:5">
      <c r="A386" s="6">
        <f>381</f>
        <v>381</v>
      </c>
      <c r="B386" s="7">
        <f>355</f>
        <v>355</v>
      </c>
      <c r="C386" s="5" t="s">
        <v>451</v>
      </c>
      <c r="D386" t="s">
        <v>452</v>
      </c>
      <c r="E386" t="s">
        <v>13</v>
      </c>
    </row>
    <row r="387" spans="1:5">
      <c r="A387" s="6">
        <v>384</v>
      </c>
      <c r="B387" s="7">
        <f>396</f>
        <v>396</v>
      </c>
      <c r="C387" s="5" t="s">
        <v>453</v>
      </c>
      <c r="D387" t="s">
        <v>9</v>
      </c>
      <c r="E387" t="s">
        <v>10</v>
      </c>
    </row>
    <row r="388" spans="1:5">
      <c r="A388" s="6">
        <f>385</f>
        <v>385</v>
      </c>
      <c r="B388" s="7">
        <f>342</f>
        <v>342</v>
      </c>
      <c r="C388" s="5" t="s">
        <v>454</v>
      </c>
      <c r="D388" t="s">
        <v>12</v>
      </c>
      <c r="E388" t="s">
        <v>13</v>
      </c>
    </row>
    <row r="389" spans="1:5">
      <c r="A389" s="6">
        <f>385</f>
        <v>385</v>
      </c>
      <c r="B389" s="7">
        <f>359</f>
        <v>359</v>
      </c>
      <c r="C389" s="5" t="s">
        <v>455</v>
      </c>
      <c r="D389" t="s">
        <v>62</v>
      </c>
      <c r="E389" t="s">
        <v>22</v>
      </c>
    </row>
    <row r="390" spans="1:5">
      <c r="A390" s="6">
        <v>387</v>
      </c>
      <c r="B390" s="7">
        <f>336</f>
        <v>336</v>
      </c>
      <c r="C390" s="5" t="s">
        <v>456</v>
      </c>
      <c r="D390" t="s">
        <v>36</v>
      </c>
      <c r="E390" t="s">
        <v>37</v>
      </c>
    </row>
    <row r="391" spans="1:5">
      <c r="A391" s="6">
        <f>388</f>
        <v>388</v>
      </c>
      <c r="B391" s="7">
        <f>452</f>
        <v>452</v>
      </c>
      <c r="C391" s="5" t="s">
        <v>457</v>
      </c>
      <c r="D391" t="s">
        <v>30</v>
      </c>
      <c r="E391" t="s">
        <v>22</v>
      </c>
    </row>
    <row r="392" spans="1:5">
      <c r="A392" s="6">
        <f>388</f>
        <v>388</v>
      </c>
      <c r="B392" s="7">
        <f>408</f>
        <v>408</v>
      </c>
      <c r="C392" s="5" t="s">
        <v>458</v>
      </c>
      <c r="D392" t="s">
        <v>12</v>
      </c>
      <c r="E392" t="s">
        <v>13</v>
      </c>
    </row>
    <row r="393" spans="1:5">
      <c r="A393" s="6">
        <v>390</v>
      </c>
      <c r="B393" s="7">
        <f>393</f>
        <v>393</v>
      </c>
      <c r="C393" s="5" t="s">
        <v>459</v>
      </c>
      <c r="D393" t="s">
        <v>421</v>
      </c>
      <c r="E393" t="s">
        <v>13</v>
      </c>
    </row>
    <row r="394" spans="1:5">
      <c r="A394" s="6">
        <v>391</v>
      </c>
      <c r="B394" s="7">
        <f>501</f>
        <v>501</v>
      </c>
      <c r="C394" s="5" t="s">
        <v>460</v>
      </c>
      <c r="D394" t="s">
        <v>225</v>
      </c>
      <c r="E394" t="s">
        <v>22</v>
      </c>
    </row>
    <row r="395" spans="1:5">
      <c r="A395" s="6">
        <f>392</f>
        <v>392</v>
      </c>
      <c r="B395" s="7">
        <f>396</f>
        <v>396</v>
      </c>
      <c r="C395" s="5" t="s">
        <v>461</v>
      </c>
      <c r="D395" t="s">
        <v>62</v>
      </c>
      <c r="E395" t="s">
        <v>22</v>
      </c>
    </row>
    <row r="396" spans="1:5">
      <c r="A396" s="6">
        <f>392</f>
        <v>392</v>
      </c>
      <c r="B396" s="7">
        <f>428</f>
        <v>428</v>
      </c>
      <c r="C396" s="5" t="s">
        <v>462</v>
      </c>
      <c r="D396" t="s">
        <v>30</v>
      </c>
      <c r="E396" t="s">
        <v>22</v>
      </c>
    </row>
    <row r="397" spans="1:5">
      <c r="A397" s="6">
        <f>392</f>
        <v>392</v>
      </c>
      <c r="B397" s="7">
        <f>371</f>
        <v>371</v>
      </c>
      <c r="C397" s="5" t="s">
        <v>463</v>
      </c>
      <c r="D397" t="s">
        <v>206</v>
      </c>
      <c r="E397" t="s">
        <v>13</v>
      </c>
    </row>
    <row r="398" spans="1:5">
      <c r="A398" s="6">
        <f>395</f>
        <v>395</v>
      </c>
      <c r="B398" s="7">
        <f>423</f>
        <v>423</v>
      </c>
      <c r="C398" s="5" t="s">
        <v>464</v>
      </c>
      <c r="D398" t="s">
        <v>12</v>
      </c>
      <c r="E398" t="s">
        <v>13</v>
      </c>
    </row>
    <row r="399" spans="1:5">
      <c r="A399" s="6">
        <f>395</f>
        <v>395</v>
      </c>
      <c r="B399" s="7">
        <f>396</f>
        <v>396</v>
      </c>
      <c r="C399" s="5" t="s">
        <v>465</v>
      </c>
      <c r="D399" t="s">
        <v>42</v>
      </c>
      <c r="E399" t="s">
        <v>13</v>
      </c>
    </row>
    <row r="400" spans="1:5">
      <c r="A400" s="6">
        <f>397</f>
        <v>397</v>
      </c>
      <c r="B400" s="7">
        <f>336</f>
        <v>336</v>
      </c>
      <c r="C400" s="5" t="s">
        <v>466</v>
      </c>
      <c r="D400" t="s">
        <v>152</v>
      </c>
      <c r="E400" t="s">
        <v>13</v>
      </c>
    </row>
    <row r="401" spans="1:5">
      <c r="A401" s="6">
        <f>397</f>
        <v>397</v>
      </c>
      <c r="B401" s="7">
        <f>380</f>
        <v>380</v>
      </c>
      <c r="C401" s="5" t="s">
        <v>467</v>
      </c>
      <c r="D401" t="s">
        <v>12</v>
      </c>
      <c r="E401" t="s">
        <v>13</v>
      </c>
    </row>
    <row r="402" spans="1:5">
      <c r="A402" s="6">
        <v>399</v>
      </c>
      <c r="B402" s="7">
        <f>426</f>
        <v>426</v>
      </c>
      <c r="C402" s="5" t="s">
        <v>468</v>
      </c>
      <c r="D402" t="s">
        <v>238</v>
      </c>
      <c r="E402" t="s">
        <v>22</v>
      </c>
    </row>
    <row r="403" spans="1:5">
      <c r="A403" s="6">
        <v>400</v>
      </c>
      <c r="B403" s="7">
        <v>384</v>
      </c>
      <c r="C403" s="5" t="s">
        <v>469</v>
      </c>
      <c r="D403" t="s">
        <v>36</v>
      </c>
      <c r="E403" t="s">
        <v>37</v>
      </c>
    </row>
    <row r="404" spans="1:5">
      <c r="A404" s="6">
        <f>401</f>
        <v>401</v>
      </c>
      <c r="B404" s="7">
        <f>456</f>
        <v>456</v>
      </c>
      <c r="C404" s="5" t="s">
        <v>470</v>
      </c>
      <c r="D404" t="s">
        <v>102</v>
      </c>
      <c r="E404" t="s">
        <v>13</v>
      </c>
    </row>
    <row r="405" spans="1:5">
      <c r="A405" s="6">
        <f>401</f>
        <v>401</v>
      </c>
      <c r="B405" s="7">
        <f>431</f>
        <v>431</v>
      </c>
      <c r="C405" s="5" t="s">
        <v>471</v>
      </c>
      <c r="D405" t="s">
        <v>206</v>
      </c>
      <c r="E405" t="s">
        <v>13</v>
      </c>
    </row>
    <row r="406" spans="1:5">
      <c r="A406" s="6">
        <f>401</f>
        <v>401</v>
      </c>
      <c r="B406" s="7">
        <f>421</f>
        <v>421</v>
      </c>
      <c r="C406" s="5" t="s">
        <v>472</v>
      </c>
      <c r="D406" t="s">
        <v>106</v>
      </c>
      <c r="E406" t="s">
        <v>13</v>
      </c>
    </row>
    <row r="407" spans="1:5">
      <c r="A407" s="6">
        <f>404</f>
        <v>404</v>
      </c>
      <c r="B407" s="7">
        <f>516</f>
        <v>516</v>
      </c>
      <c r="C407" s="5" t="s">
        <v>473</v>
      </c>
      <c r="D407" t="s">
        <v>325</v>
      </c>
      <c r="E407" t="s">
        <v>22</v>
      </c>
    </row>
    <row r="408" spans="1:5">
      <c r="A408" s="6">
        <f>404</f>
        <v>404</v>
      </c>
      <c r="B408" s="7">
        <f>375</f>
        <v>375</v>
      </c>
      <c r="C408" s="5" t="s">
        <v>474</v>
      </c>
      <c r="D408" t="s">
        <v>132</v>
      </c>
      <c r="E408" t="s">
        <v>13</v>
      </c>
    </row>
    <row r="409" spans="1:5">
      <c r="A409" s="6">
        <v>406</v>
      </c>
      <c r="B409" s="7">
        <f>405</f>
        <v>405</v>
      </c>
      <c r="C409" s="5" t="s">
        <v>475</v>
      </c>
      <c r="D409" t="s">
        <v>49</v>
      </c>
      <c r="E409" t="s">
        <v>13</v>
      </c>
    </row>
    <row r="410" spans="1:5">
      <c r="A410" s="6">
        <v>407</v>
      </c>
      <c r="B410" s="7">
        <f>371</f>
        <v>371</v>
      </c>
      <c r="C410" s="5" t="s">
        <v>476</v>
      </c>
      <c r="D410" t="s">
        <v>93</v>
      </c>
      <c r="E410" t="s">
        <v>37</v>
      </c>
    </row>
    <row r="411" spans="1:5">
      <c r="A411" s="6">
        <v>408</v>
      </c>
      <c r="B411" s="7">
        <f>371</f>
        <v>371</v>
      </c>
      <c r="C411" s="5" t="s">
        <v>477</v>
      </c>
      <c r="D411" t="s">
        <v>132</v>
      </c>
      <c r="E411" t="s">
        <v>13</v>
      </c>
    </row>
    <row r="412" spans="1:5">
      <c r="A412" s="6">
        <v>409</v>
      </c>
      <c r="B412" s="7">
        <f>442</f>
        <v>442</v>
      </c>
      <c r="C412" s="5" t="s">
        <v>478</v>
      </c>
      <c r="D412" t="s">
        <v>132</v>
      </c>
      <c r="E412" t="s">
        <v>13</v>
      </c>
    </row>
    <row r="413" spans="1:5">
      <c r="A413" s="6">
        <f>410</f>
        <v>410</v>
      </c>
      <c r="B413" s="7">
        <v>412</v>
      </c>
      <c r="C413" s="5" t="s">
        <v>479</v>
      </c>
      <c r="D413" t="s">
        <v>93</v>
      </c>
      <c r="E413" t="s">
        <v>37</v>
      </c>
    </row>
    <row r="414" spans="1:5">
      <c r="A414" s="6">
        <f>410</f>
        <v>410</v>
      </c>
      <c r="B414" s="7">
        <f>421</f>
        <v>421</v>
      </c>
      <c r="C414" s="5" t="s">
        <v>480</v>
      </c>
      <c r="D414" t="s">
        <v>106</v>
      </c>
      <c r="E414" t="s">
        <v>13</v>
      </c>
    </row>
    <row r="415" spans="1:5">
      <c r="A415" s="6">
        <f>410</f>
        <v>410</v>
      </c>
      <c r="B415" s="7">
        <f>539</f>
        <v>539</v>
      </c>
      <c r="C415" s="5" t="s">
        <v>481</v>
      </c>
      <c r="D415" t="s">
        <v>84</v>
      </c>
      <c r="E415" t="s">
        <v>22</v>
      </c>
    </row>
    <row r="416" spans="1:5">
      <c r="A416" s="6">
        <f>410</f>
        <v>410</v>
      </c>
      <c r="B416" s="7">
        <f>466</f>
        <v>466</v>
      </c>
      <c r="C416" s="5" t="s">
        <v>482</v>
      </c>
      <c r="D416" t="s">
        <v>9</v>
      </c>
      <c r="E416" t="s">
        <v>10</v>
      </c>
    </row>
    <row r="417" spans="1:5">
      <c r="A417" s="6">
        <f>410</f>
        <v>410</v>
      </c>
      <c r="B417" s="7">
        <f>396</f>
        <v>396</v>
      </c>
      <c r="C417" s="5" t="s">
        <v>483</v>
      </c>
      <c r="D417" t="s">
        <v>36</v>
      </c>
      <c r="E417" t="s">
        <v>37</v>
      </c>
    </row>
    <row r="418" spans="1:5">
      <c r="A418" s="6">
        <v>415</v>
      </c>
      <c r="B418" s="7">
        <f>477</f>
        <v>477</v>
      </c>
      <c r="C418" s="5" t="s">
        <v>484</v>
      </c>
      <c r="D418" t="s">
        <v>325</v>
      </c>
      <c r="E418" t="s">
        <v>22</v>
      </c>
    </row>
    <row r="419" spans="1:5">
      <c r="A419" s="6">
        <f>416</f>
        <v>416</v>
      </c>
      <c r="B419" s="7">
        <v>420</v>
      </c>
      <c r="C419" s="5" t="s">
        <v>485</v>
      </c>
      <c r="D419" t="s">
        <v>320</v>
      </c>
      <c r="E419" t="s">
        <v>13</v>
      </c>
    </row>
    <row r="420" spans="1:5">
      <c r="A420" s="6">
        <f>416</f>
        <v>416</v>
      </c>
      <c r="B420" s="7">
        <f>428</f>
        <v>428</v>
      </c>
      <c r="C420" s="5" t="s">
        <v>486</v>
      </c>
      <c r="D420" t="s">
        <v>42</v>
      </c>
      <c r="E420" t="s">
        <v>13</v>
      </c>
    </row>
    <row r="421" spans="1:5">
      <c r="A421" s="6">
        <f>416</f>
        <v>416</v>
      </c>
      <c r="B421" s="7">
        <v>487</v>
      </c>
      <c r="C421" s="5" t="s">
        <v>487</v>
      </c>
      <c r="D421" t="s">
        <v>42</v>
      </c>
      <c r="E421" t="s">
        <v>13</v>
      </c>
    </row>
    <row r="422" spans="1:5">
      <c r="A422" s="6">
        <v>419</v>
      </c>
      <c r="B422" s="7">
        <f>359</f>
        <v>359</v>
      </c>
      <c r="C422" s="5" t="s">
        <v>488</v>
      </c>
      <c r="D422" t="s">
        <v>284</v>
      </c>
      <c r="E422" t="s">
        <v>13</v>
      </c>
    </row>
    <row r="423" spans="1:5">
      <c r="A423" s="6">
        <f>420</f>
        <v>420</v>
      </c>
      <c r="B423" s="7">
        <v>425</v>
      </c>
      <c r="C423" s="5" t="s">
        <v>489</v>
      </c>
      <c r="D423" t="s">
        <v>91</v>
      </c>
      <c r="E423" t="s">
        <v>22</v>
      </c>
    </row>
    <row r="424" spans="1:5">
      <c r="A424" s="6">
        <f>420</f>
        <v>420</v>
      </c>
      <c r="B424" s="7">
        <f>456</f>
        <v>456</v>
      </c>
      <c r="C424" s="5" t="s">
        <v>490</v>
      </c>
      <c r="D424" t="s">
        <v>49</v>
      </c>
      <c r="E424" t="s">
        <v>13</v>
      </c>
    </row>
    <row r="425" spans="1:5">
      <c r="A425" s="6">
        <v>422</v>
      </c>
      <c r="B425" s="7">
        <f>436</f>
        <v>436</v>
      </c>
      <c r="C425" s="5" t="s">
        <v>491</v>
      </c>
      <c r="D425" t="s">
        <v>206</v>
      </c>
      <c r="E425" t="s">
        <v>13</v>
      </c>
    </row>
    <row r="426" spans="1:5">
      <c r="A426" s="6">
        <f>423</f>
        <v>423</v>
      </c>
      <c r="B426" s="7">
        <f>436</f>
        <v>436</v>
      </c>
      <c r="C426" s="5" t="s">
        <v>492</v>
      </c>
      <c r="D426" t="s">
        <v>36</v>
      </c>
      <c r="E426" t="s">
        <v>37</v>
      </c>
    </row>
    <row r="427" spans="1:5">
      <c r="A427" s="6">
        <f>423</f>
        <v>423</v>
      </c>
      <c r="B427" s="7">
        <f>462</f>
        <v>462</v>
      </c>
      <c r="C427" s="5" t="s">
        <v>493</v>
      </c>
      <c r="D427" t="s">
        <v>152</v>
      </c>
      <c r="E427" t="s">
        <v>13</v>
      </c>
    </row>
    <row r="428" spans="1:5">
      <c r="A428" s="6">
        <f>423</f>
        <v>423</v>
      </c>
      <c r="B428" s="7">
        <f>440</f>
        <v>440</v>
      </c>
      <c r="C428" s="5" t="s">
        <v>494</v>
      </c>
      <c r="D428" t="s">
        <v>132</v>
      </c>
      <c r="E428" t="s">
        <v>13</v>
      </c>
    </row>
    <row r="429" spans="1:5">
      <c r="A429" s="6">
        <f>423</f>
        <v>423</v>
      </c>
      <c r="B429" s="7">
        <f>466</f>
        <v>466</v>
      </c>
      <c r="C429" s="5" t="s">
        <v>495</v>
      </c>
      <c r="D429" t="s">
        <v>9</v>
      </c>
      <c r="E429" t="s">
        <v>10</v>
      </c>
    </row>
    <row r="430" spans="1:5">
      <c r="A430" s="6">
        <v>427</v>
      </c>
      <c r="B430" s="7">
        <f>413</f>
        <v>413</v>
      </c>
      <c r="C430" s="5" t="s">
        <v>496</v>
      </c>
      <c r="D430" t="s">
        <v>197</v>
      </c>
      <c r="E430" t="s">
        <v>13</v>
      </c>
    </row>
    <row r="431" spans="1:5">
      <c r="A431" s="6">
        <f>428</f>
        <v>428</v>
      </c>
      <c r="B431" s="7">
        <f>481</f>
        <v>481</v>
      </c>
      <c r="C431" s="5" t="s">
        <v>497</v>
      </c>
      <c r="D431" t="s">
        <v>49</v>
      </c>
      <c r="E431" t="s">
        <v>13</v>
      </c>
    </row>
    <row r="432" spans="1:5">
      <c r="A432" s="6">
        <f>428</f>
        <v>428</v>
      </c>
      <c r="B432" s="7">
        <f>418</f>
        <v>418</v>
      </c>
      <c r="C432" s="5" t="s">
        <v>498</v>
      </c>
      <c r="D432" t="s">
        <v>12</v>
      </c>
      <c r="E432" t="s">
        <v>13</v>
      </c>
    </row>
    <row r="433" spans="1:5">
      <c r="A433" s="6">
        <f>430</f>
        <v>430</v>
      </c>
      <c r="B433" s="7">
        <f>408</f>
        <v>408</v>
      </c>
      <c r="C433" s="5" t="s">
        <v>499</v>
      </c>
      <c r="D433" t="s">
        <v>320</v>
      </c>
      <c r="E433" t="s">
        <v>13</v>
      </c>
    </row>
    <row r="434" spans="1:5">
      <c r="A434" s="6">
        <f>430</f>
        <v>430</v>
      </c>
      <c r="B434" s="7">
        <f>445</f>
        <v>445</v>
      </c>
      <c r="C434" s="5" t="s">
        <v>500</v>
      </c>
      <c r="D434" t="s">
        <v>206</v>
      </c>
      <c r="E434" t="s">
        <v>13</v>
      </c>
    </row>
    <row r="435" spans="1:5">
      <c r="A435" s="6">
        <f>430</f>
        <v>430</v>
      </c>
      <c r="B435" s="7">
        <f>448</f>
        <v>448</v>
      </c>
      <c r="C435" s="5" t="s">
        <v>501</v>
      </c>
      <c r="D435" t="s">
        <v>49</v>
      </c>
      <c r="E435" t="s">
        <v>13</v>
      </c>
    </row>
    <row r="436" spans="1:5">
      <c r="A436" s="6">
        <f>433</f>
        <v>433</v>
      </c>
      <c r="B436" s="7">
        <f>501</f>
        <v>501</v>
      </c>
      <c r="C436" s="5" t="s">
        <v>502</v>
      </c>
      <c r="D436" t="s">
        <v>30</v>
      </c>
      <c r="E436" t="s">
        <v>22</v>
      </c>
    </row>
    <row r="437" spans="1:5">
      <c r="A437" s="6">
        <f>433</f>
        <v>433</v>
      </c>
      <c r="B437" s="7">
        <f>426</f>
        <v>426</v>
      </c>
      <c r="C437" s="5" t="s">
        <v>503</v>
      </c>
      <c r="D437" t="s">
        <v>42</v>
      </c>
      <c r="E437" t="s">
        <v>13</v>
      </c>
    </row>
    <row r="438" spans="1:5">
      <c r="A438" s="6">
        <v>435</v>
      </c>
      <c r="B438" s="7">
        <f>452</f>
        <v>452</v>
      </c>
      <c r="C438" s="5" t="s">
        <v>504</v>
      </c>
      <c r="D438" t="s">
        <v>91</v>
      </c>
      <c r="E438" t="s">
        <v>22</v>
      </c>
    </row>
    <row r="439" spans="1:5">
      <c r="A439" s="6">
        <f>436</f>
        <v>436</v>
      </c>
      <c r="B439" s="7">
        <f>513</f>
        <v>513</v>
      </c>
      <c r="C439" s="5" t="s">
        <v>505</v>
      </c>
      <c r="D439" t="s">
        <v>96</v>
      </c>
      <c r="E439" t="s">
        <v>22</v>
      </c>
    </row>
    <row r="440" spans="1:5">
      <c r="A440" s="6">
        <f>436</f>
        <v>436</v>
      </c>
      <c r="B440" s="7">
        <f>466</f>
        <v>466</v>
      </c>
      <c r="C440" s="5" t="s">
        <v>506</v>
      </c>
      <c r="D440" t="s">
        <v>206</v>
      </c>
      <c r="E440" t="s">
        <v>13</v>
      </c>
    </row>
    <row r="441" spans="1:5">
      <c r="A441" s="6">
        <v>438</v>
      </c>
      <c r="B441" s="7">
        <v>435</v>
      </c>
      <c r="C441" s="5" t="s">
        <v>507</v>
      </c>
      <c r="D441" t="s">
        <v>206</v>
      </c>
      <c r="E441" t="s">
        <v>13</v>
      </c>
    </row>
    <row r="442" spans="1:5">
      <c r="A442" s="6">
        <v>439</v>
      </c>
      <c r="B442" s="7">
        <f>485</f>
        <v>485</v>
      </c>
      <c r="C442" s="5" t="s">
        <v>508</v>
      </c>
      <c r="D442" t="s">
        <v>91</v>
      </c>
      <c r="E442" t="s">
        <v>22</v>
      </c>
    </row>
    <row r="443" spans="1:5">
      <c r="A443" s="6">
        <f>440</f>
        <v>440</v>
      </c>
      <c r="B443" s="7">
        <f>477</f>
        <v>477</v>
      </c>
      <c r="C443" s="5" t="s">
        <v>509</v>
      </c>
      <c r="D443" t="s">
        <v>225</v>
      </c>
      <c r="E443" t="s">
        <v>22</v>
      </c>
    </row>
    <row r="444" spans="1:5">
      <c r="A444" s="6">
        <f>440</f>
        <v>440</v>
      </c>
      <c r="B444" s="7">
        <f>445</f>
        <v>445</v>
      </c>
      <c r="C444" s="5" t="s">
        <v>510</v>
      </c>
      <c r="D444" t="s">
        <v>36</v>
      </c>
      <c r="E444" t="s">
        <v>37</v>
      </c>
    </row>
    <row r="445" spans="1:5">
      <c r="A445" s="6">
        <f>440</f>
        <v>440</v>
      </c>
      <c r="B445" s="7">
        <v>464</v>
      </c>
      <c r="C445" s="5" t="s">
        <v>511</v>
      </c>
      <c r="D445" t="s">
        <v>344</v>
      </c>
      <c r="E445" t="s">
        <v>22</v>
      </c>
    </row>
    <row r="446" spans="1:5">
      <c r="A446" s="6">
        <f>440</f>
        <v>440</v>
      </c>
      <c r="B446" s="7">
        <f>410</f>
        <v>410</v>
      </c>
      <c r="C446" s="5" t="s">
        <v>512</v>
      </c>
      <c r="D446" t="s">
        <v>140</v>
      </c>
      <c r="E446" t="s">
        <v>13</v>
      </c>
    </row>
    <row r="447" spans="1:5">
      <c r="A447" s="6">
        <f>440</f>
        <v>440</v>
      </c>
      <c r="B447" s="7">
        <f>466</f>
        <v>466</v>
      </c>
      <c r="C447" s="5" t="s">
        <v>513</v>
      </c>
      <c r="D447" t="s">
        <v>42</v>
      </c>
      <c r="E447" t="s">
        <v>13</v>
      </c>
    </row>
    <row r="448" spans="1:5">
      <c r="A448" s="6">
        <f>440</f>
        <v>440</v>
      </c>
      <c r="B448" s="7">
        <f>497</f>
        <v>497</v>
      </c>
      <c r="C448" s="5" t="s">
        <v>514</v>
      </c>
      <c r="D448" t="s">
        <v>9</v>
      </c>
      <c r="E448" t="s">
        <v>10</v>
      </c>
    </row>
    <row r="449" spans="1:5">
      <c r="A449" s="6">
        <v>446</v>
      </c>
      <c r="B449" s="7">
        <v>439</v>
      </c>
      <c r="C449" s="5" t="s">
        <v>515</v>
      </c>
      <c r="D449" t="s">
        <v>516</v>
      </c>
      <c r="E449" t="s">
        <v>13</v>
      </c>
    </row>
    <row r="450" spans="1:5">
      <c r="A450" s="6">
        <v>447</v>
      </c>
      <c r="B450" s="7">
        <v>387</v>
      </c>
      <c r="C450" s="5" t="s">
        <v>517</v>
      </c>
      <c r="D450" t="s">
        <v>518</v>
      </c>
      <c r="E450" t="s">
        <v>13</v>
      </c>
    </row>
    <row r="451" spans="1:5">
      <c r="A451" s="6">
        <v>448</v>
      </c>
      <c r="B451" s="7">
        <f>527</f>
        <v>527</v>
      </c>
      <c r="C451" s="5" t="s">
        <v>519</v>
      </c>
      <c r="D451" t="s">
        <v>42</v>
      </c>
      <c r="E451" t="s">
        <v>13</v>
      </c>
    </row>
    <row r="452" spans="1:5">
      <c r="A452" s="6">
        <v>449</v>
      </c>
      <c r="B452" s="7">
        <v>470</v>
      </c>
      <c r="C452" s="5" t="s">
        <v>520</v>
      </c>
      <c r="D452" t="s">
        <v>9</v>
      </c>
      <c r="E452" t="s">
        <v>10</v>
      </c>
    </row>
    <row r="453" spans="1:5">
      <c r="A453" s="6">
        <f>450</f>
        <v>450</v>
      </c>
      <c r="B453" s="7">
        <f>401</f>
        <v>401</v>
      </c>
      <c r="C453" s="5" t="s">
        <v>521</v>
      </c>
      <c r="D453" t="s">
        <v>140</v>
      </c>
      <c r="E453" t="s">
        <v>13</v>
      </c>
    </row>
    <row r="454" spans="1:5">
      <c r="A454" s="6">
        <f>450</f>
        <v>450</v>
      </c>
      <c r="B454" s="7">
        <f>489</f>
        <v>489</v>
      </c>
      <c r="C454" s="5" t="s">
        <v>522</v>
      </c>
      <c r="D454" t="s">
        <v>144</v>
      </c>
      <c r="E454" t="s">
        <v>10</v>
      </c>
    </row>
    <row r="455" spans="1:5">
      <c r="A455" s="6">
        <f>452</f>
        <v>452</v>
      </c>
      <c r="B455" s="7">
        <f>501</f>
        <v>501</v>
      </c>
      <c r="C455" s="5" t="s">
        <v>523</v>
      </c>
      <c r="D455" t="s">
        <v>42</v>
      </c>
      <c r="E455" t="s">
        <v>13</v>
      </c>
    </row>
    <row r="456" spans="1:5">
      <c r="A456" s="6">
        <f>452</f>
        <v>452</v>
      </c>
      <c r="B456" s="7">
        <f>508</f>
        <v>508</v>
      </c>
      <c r="C456" s="5" t="s">
        <v>524</v>
      </c>
      <c r="D456" t="s">
        <v>30</v>
      </c>
      <c r="E456" t="s">
        <v>22</v>
      </c>
    </row>
    <row r="457" spans="1:5">
      <c r="A457" s="6">
        <f>452</f>
        <v>452</v>
      </c>
      <c r="B457" s="7">
        <v>460</v>
      </c>
      <c r="C457" s="5" t="s">
        <v>525</v>
      </c>
      <c r="D457" t="s">
        <v>9</v>
      </c>
      <c r="E457" t="s">
        <v>10</v>
      </c>
    </row>
    <row r="458" spans="1:5">
      <c r="A458" s="6">
        <f>452</f>
        <v>452</v>
      </c>
      <c r="B458" s="7">
        <f>389</f>
        <v>389</v>
      </c>
      <c r="C458" s="5" t="s">
        <v>526</v>
      </c>
      <c r="D458" t="s">
        <v>527</v>
      </c>
      <c r="E458" t="s">
        <v>22</v>
      </c>
    </row>
    <row r="459" spans="1:5">
      <c r="A459" s="6">
        <f>456</f>
        <v>456</v>
      </c>
      <c r="B459" s="7">
        <f>403</f>
        <v>403</v>
      </c>
      <c r="C459" s="5" t="s">
        <v>528</v>
      </c>
      <c r="D459" t="s">
        <v>381</v>
      </c>
      <c r="E459" t="s">
        <v>22</v>
      </c>
    </row>
    <row r="460" spans="1:5">
      <c r="A460" s="6">
        <f>456</f>
        <v>456</v>
      </c>
      <c r="B460" s="7">
        <f>472</f>
        <v>472</v>
      </c>
      <c r="C460" s="5" t="s">
        <v>529</v>
      </c>
      <c r="D460" t="s">
        <v>12</v>
      </c>
      <c r="E460" t="s">
        <v>13</v>
      </c>
    </row>
    <row r="461" spans="1:5">
      <c r="A461" s="6">
        <f>458</f>
        <v>458</v>
      </c>
      <c r="B461" s="7">
        <f>442</f>
        <v>442</v>
      </c>
      <c r="C461" s="5" t="s">
        <v>530</v>
      </c>
      <c r="D461" t="s">
        <v>9</v>
      </c>
      <c r="E461" t="s">
        <v>10</v>
      </c>
    </row>
    <row r="462" spans="1:5">
      <c r="A462" s="6">
        <f>458</f>
        <v>458</v>
      </c>
      <c r="B462" s="7">
        <v>534</v>
      </c>
      <c r="C462" s="5" t="s">
        <v>531</v>
      </c>
      <c r="D462" t="s">
        <v>116</v>
      </c>
      <c r="E462" t="s">
        <v>10</v>
      </c>
    </row>
    <row r="463" spans="1:5">
      <c r="A463" s="6">
        <f>458</f>
        <v>458</v>
      </c>
      <c r="B463" s="7">
        <f>393</f>
        <v>393</v>
      </c>
      <c r="C463" s="5" t="s">
        <v>532</v>
      </c>
      <c r="D463" t="s">
        <v>9</v>
      </c>
      <c r="E463" t="s">
        <v>10</v>
      </c>
    </row>
    <row r="464" spans="1:5">
      <c r="A464" s="6">
        <f>461</f>
        <v>461</v>
      </c>
      <c r="B464" s="7">
        <f>554</f>
        <v>554</v>
      </c>
      <c r="C464" s="5" t="s">
        <v>533</v>
      </c>
      <c r="D464" t="s">
        <v>385</v>
      </c>
      <c r="E464" t="s">
        <v>22</v>
      </c>
    </row>
    <row r="465" spans="1:5">
      <c r="A465" s="6">
        <f>461</f>
        <v>461</v>
      </c>
      <c r="B465" s="7">
        <f>442</f>
        <v>442</v>
      </c>
      <c r="C465" s="5" t="s">
        <v>534</v>
      </c>
      <c r="D465" t="s">
        <v>140</v>
      </c>
      <c r="E465" t="s">
        <v>13</v>
      </c>
    </row>
    <row r="466" spans="1:5">
      <c r="A466" s="6">
        <f>461</f>
        <v>461</v>
      </c>
      <c r="B466" s="7">
        <f>477</f>
        <v>477</v>
      </c>
      <c r="C466" s="5" t="s">
        <v>535</v>
      </c>
      <c r="D466" t="s">
        <v>12</v>
      </c>
      <c r="E466" t="s">
        <v>13</v>
      </c>
    </row>
    <row r="467" spans="1:5">
      <c r="A467" s="6">
        <f>461</f>
        <v>461</v>
      </c>
      <c r="B467" s="7">
        <f>389</f>
        <v>389</v>
      </c>
      <c r="C467" s="5" t="s">
        <v>536</v>
      </c>
      <c r="D467" t="s">
        <v>132</v>
      </c>
      <c r="E467" t="s">
        <v>13</v>
      </c>
    </row>
    <row r="468" spans="1:5">
      <c r="A468" s="6">
        <f>465</f>
        <v>465</v>
      </c>
      <c r="B468" s="7">
        <v>383</v>
      </c>
      <c r="C468" s="5" t="s">
        <v>537</v>
      </c>
      <c r="D468" t="s">
        <v>165</v>
      </c>
      <c r="E468" t="s">
        <v>22</v>
      </c>
    </row>
    <row r="469" spans="1:5">
      <c r="A469" s="6">
        <f>465</f>
        <v>465</v>
      </c>
      <c r="B469" s="7">
        <v>415</v>
      </c>
      <c r="C469" s="5" t="s">
        <v>538</v>
      </c>
      <c r="D469" t="s">
        <v>47</v>
      </c>
      <c r="E469" t="s">
        <v>10</v>
      </c>
    </row>
    <row r="470" spans="1:5">
      <c r="A470" s="6">
        <f>465</f>
        <v>465</v>
      </c>
      <c r="B470" s="7">
        <f>489</f>
        <v>489</v>
      </c>
      <c r="C470" s="5" t="s">
        <v>539</v>
      </c>
      <c r="D470" t="s">
        <v>30</v>
      </c>
      <c r="E470" t="s">
        <v>22</v>
      </c>
    </row>
    <row r="471" spans="1:5">
      <c r="A471" s="6">
        <f>465</f>
        <v>465</v>
      </c>
      <c r="B471" s="7">
        <f>452</f>
        <v>452</v>
      </c>
      <c r="C471" s="5" t="s">
        <v>540</v>
      </c>
      <c r="D471" t="s">
        <v>9</v>
      </c>
      <c r="E471" t="s">
        <v>10</v>
      </c>
    </row>
    <row r="472" spans="1:5">
      <c r="A472" s="6">
        <f>469</f>
        <v>469</v>
      </c>
      <c r="B472" s="7">
        <v>471</v>
      </c>
      <c r="C472" s="5" t="s">
        <v>541</v>
      </c>
      <c r="D472" t="s">
        <v>275</v>
      </c>
      <c r="E472" t="s">
        <v>22</v>
      </c>
    </row>
    <row r="473" spans="1:5">
      <c r="A473" s="6">
        <f>469</f>
        <v>469</v>
      </c>
      <c r="B473" s="7">
        <f>423</f>
        <v>423</v>
      </c>
      <c r="C473" s="5" t="s">
        <v>542</v>
      </c>
      <c r="D473" t="s">
        <v>47</v>
      </c>
      <c r="E473" t="s">
        <v>10</v>
      </c>
    </row>
    <row r="474" spans="1:5">
      <c r="A474" s="6">
        <f>469</f>
        <v>469</v>
      </c>
      <c r="B474" s="7">
        <f>547</f>
        <v>547</v>
      </c>
      <c r="C474" s="5" t="s">
        <v>543</v>
      </c>
      <c r="D474" t="s">
        <v>544</v>
      </c>
      <c r="E474" t="s">
        <v>22</v>
      </c>
    </row>
    <row r="475" spans="1:5">
      <c r="A475" s="6">
        <f>469</f>
        <v>469</v>
      </c>
      <c r="B475" s="7">
        <f>462</f>
        <v>462</v>
      </c>
      <c r="C475" s="5" t="s">
        <v>545</v>
      </c>
      <c r="D475" t="s">
        <v>206</v>
      </c>
      <c r="E475" t="s">
        <v>13</v>
      </c>
    </row>
    <row r="476" spans="1:5">
      <c r="A476" s="6">
        <f>473</f>
        <v>473</v>
      </c>
      <c r="B476" s="7">
        <f>497</f>
        <v>497</v>
      </c>
      <c r="C476" s="5" t="s">
        <v>546</v>
      </c>
      <c r="D476" t="s">
        <v>30</v>
      </c>
      <c r="E476" t="s">
        <v>22</v>
      </c>
    </row>
    <row r="477" spans="1:5">
      <c r="A477" s="6">
        <f>473</f>
        <v>473</v>
      </c>
      <c r="B477" s="7">
        <f>472</f>
        <v>472</v>
      </c>
      <c r="C477" s="5" t="s">
        <v>547</v>
      </c>
      <c r="D477" t="s">
        <v>197</v>
      </c>
      <c r="E477" t="s">
        <v>13</v>
      </c>
    </row>
    <row r="478" spans="1:5">
      <c r="A478" s="6">
        <f>473</f>
        <v>473</v>
      </c>
      <c r="B478" s="7">
        <f>524</f>
        <v>524</v>
      </c>
      <c r="C478" s="5" t="s">
        <v>548</v>
      </c>
      <c r="D478" t="s">
        <v>62</v>
      </c>
      <c r="E478" t="s">
        <v>22</v>
      </c>
    </row>
    <row r="479" spans="1:5">
      <c r="A479" s="6">
        <f>473</f>
        <v>473</v>
      </c>
      <c r="B479" s="7">
        <f>405</f>
        <v>405</v>
      </c>
      <c r="C479" s="5" t="s">
        <v>549</v>
      </c>
      <c r="D479" t="s">
        <v>19</v>
      </c>
      <c r="E479" t="s">
        <v>13</v>
      </c>
    </row>
    <row r="480" spans="1:5">
      <c r="A480" s="6">
        <f>477</f>
        <v>477</v>
      </c>
      <c r="B480" s="7">
        <f>456</f>
        <v>456</v>
      </c>
      <c r="C480" s="5" t="s">
        <v>550</v>
      </c>
      <c r="D480" t="s">
        <v>140</v>
      </c>
      <c r="E480" t="s">
        <v>13</v>
      </c>
    </row>
    <row r="481" spans="1:5">
      <c r="A481" s="6">
        <f>477</f>
        <v>477</v>
      </c>
      <c r="B481" s="7">
        <f>474</f>
        <v>474</v>
      </c>
      <c r="C481" s="5" t="s">
        <v>551</v>
      </c>
      <c r="D481" t="s">
        <v>42</v>
      </c>
      <c r="E481" t="s">
        <v>13</v>
      </c>
    </row>
    <row r="482" spans="1:5">
      <c r="A482" s="6">
        <v>479</v>
      </c>
      <c r="B482" s="7">
        <f>489</f>
        <v>489</v>
      </c>
      <c r="C482" s="5" t="s">
        <v>552</v>
      </c>
      <c r="D482" t="s">
        <v>62</v>
      </c>
      <c r="E482" t="s">
        <v>22</v>
      </c>
    </row>
    <row r="483" spans="1:5">
      <c r="A483" s="6">
        <f>480</f>
        <v>480</v>
      </c>
      <c r="B483" s="7">
        <f>474</f>
        <v>474</v>
      </c>
      <c r="C483" s="5" t="s">
        <v>553</v>
      </c>
      <c r="D483" t="s">
        <v>59</v>
      </c>
      <c r="E483" t="s">
        <v>22</v>
      </c>
    </row>
    <row r="484" spans="1:5">
      <c r="A484" s="6">
        <f>480</f>
        <v>480</v>
      </c>
      <c r="B484" s="7">
        <v>430</v>
      </c>
      <c r="C484" s="5" t="s">
        <v>554</v>
      </c>
      <c r="D484" t="s">
        <v>30</v>
      </c>
      <c r="E484" t="s">
        <v>22</v>
      </c>
    </row>
    <row r="485" spans="1:5">
      <c r="A485" s="6">
        <f>482</f>
        <v>482</v>
      </c>
      <c r="B485" s="7">
        <f>448</f>
        <v>448</v>
      </c>
      <c r="C485" s="5" t="s">
        <v>555</v>
      </c>
      <c r="D485" t="s">
        <v>30</v>
      </c>
      <c r="E485" t="s">
        <v>22</v>
      </c>
    </row>
    <row r="486" spans="1:5">
      <c r="A486" s="6">
        <f>482</f>
        <v>482</v>
      </c>
      <c r="B486" s="7">
        <f>495</f>
        <v>495</v>
      </c>
      <c r="C486" s="5" t="s">
        <v>556</v>
      </c>
      <c r="D486" t="s">
        <v>557</v>
      </c>
      <c r="E486" t="s">
        <v>22</v>
      </c>
    </row>
    <row r="487" spans="1:5">
      <c r="A487" s="6">
        <f>482</f>
        <v>482</v>
      </c>
      <c r="B487" s="7">
        <v>465</v>
      </c>
      <c r="C487" s="5" t="s">
        <v>558</v>
      </c>
      <c r="D487" t="s">
        <v>59</v>
      </c>
      <c r="E487" t="s">
        <v>22</v>
      </c>
    </row>
    <row r="488" spans="1:5">
      <c r="A488" s="6">
        <f>485</f>
        <v>485</v>
      </c>
      <c r="B488" s="7">
        <f>508</f>
        <v>508</v>
      </c>
      <c r="C488" s="5" t="s">
        <v>559</v>
      </c>
      <c r="D488" t="s">
        <v>421</v>
      </c>
      <c r="E488" t="s">
        <v>13</v>
      </c>
    </row>
    <row r="489" spans="1:5">
      <c r="A489" s="6">
        <f>485</f>
        <v>485</v>
      </c>
      <c r="B489" s="7">
        <f>506</f>
        <v>506</v>
      </c>
      <c r="C489" s="5" t="s">
        <v>560</v>
      </c>
      <c r="D489" t="s">
        <v>132</v>
      </c>
      <c r="E489" t="s">
        <v>13</v>
      </c>
    </row>
    <row r="490" spans="1:5">
      <c r="A490" s="6">
        <f>487</f>
        <v>487</v>
      </c>
      <c r="B490" s="7">
        <f>516</f>
        <v>516</v>
      </c>
      <c r="C490" s="5" t="s">
        <v>561</v>
      </c>
      <c r="D490" t="s">
        <v>36</v>
      </c>
      <c r="E490" t="s">
        <v>37</v>
      </c>
    </row>
    <row r="491" spans="1:5">
      <c r="A491" s="6">
        <f>487</f>
        <v>487</v>
      </c>
      <c r="B491" s="7">
        <f>380</f>
        <v>380</v>
      </c>
      <c r="C491" s="5" t="s">
        <v>562</v>
      </c>
      <c r="D491" t="s">
        <v>42</v>
      </c>
      <c r="E491" t="s">
        <v>13</v>
      </c>
    </row>
    <row r="492" spans="1:5">
      <c r="A492" s="6">
        <f>487</f>
        <v>487</v>
      </c>
      <c r="B492" s="7">
        <f>527</f>
        <v>527</v>
      </c>
      <c r="C492" s="5" t="s">
        <v>563</v>
      </c>
      <c r="D492" t="s">
        <v>328</v>
      </c>
      <c r="E492" t="s">
        <v>13</v>
      </c>
    </row>
    <row r="493" spans="1:5">
      <c r="A493" s="6">
        <v>490</v>
      </c>
      <c r="B493" s="7">
        <v>461</v>
      </c>
      <c r="C493" s="5" t="s">
        <v>564</v>
      </c>
      <c r="D493" t="s">
        <v>155</v>
      </c>
      <c r="E493" t="s">
        <v>10</v>
      </c>
    </row>
    <row r="494" spans="1:5">
      <c r="A494" s="6">
        <f>491</f>
        <v>491</v>
      </c>
      <c r="B494" s="7">
        <f>431</f>
        <v>431</v>
      </c>
      <c r="C494" s="5" t="s">
        <v>565</v>
      </c>
      <c r="D494" t="s">
        <v>30</v>
      </c>
      <c r="E494" t="s">
        <v>22</v>
      </c>
    </row>
    <row r="495" spans="1:5">
      <c r="A495" s="6">
        <f>491</f>
        <v>491</v>
      </c>
      <c r="B495" s="7">
        <f>513</f>
        <v>513</v>
      </c>
      <c r="C495" s="5" t="s">
        <v>566</v>
      </c>
      <c r="D495" t="s">
        <v>96</v>
      </c>
      <c r="E495" t="s">
        <v>22</v>
      </c>
    </row>
    <row r="496" spans="1:5">
      <c r="A496" s="6">
        <f>491</f>
        <v>491</v>
      </c>
      <c r="B496" s="7">
        <f>554</f>
        <v>554</v>
      </c>
      <c r="C496" s="5" t="s">
        <v>567</v>
      </c>
      <c r="D496" t="s">
        <v>84</v>
      </c>
      <c r="E496" t="s">
        <v>22</v>
      </c>
    </row>
    <row r="497" spans="1:5">
      <c r="A497" s="6">
        <f>494</f>
        <v>494</v>
      </c>
      <c r="B497" s="7">
        <f>535</f>
        <v>535</v>
      </c>
      <c r="C497" s="5" t="s">
        <v>568</v>
      </c>
      <c r="D497" t="s">
        <v>49</v>
      </c>
      <c r="E497" t="s">
        <v>13</v>
      </c>
    </row>
    <row r="498" spans="1:5">
      <c r="A498" s="6">
        <f>494</f>
        <v>494</v>
      </c>
      <c r="B498" s="7">
        <f>403</f>
        <v>403</v>
      </c>
      <c r="C498" s="5" t="s">
        <v>569</v>
      </c>
      <c r="D498" t="s">
        <v>36</v>
      </c>
      <c r="E498" t="s">
        <v>37</v>
      </c>
    </row>
    <row r="499" spans="1:5">
      <c r="A499" s="6">
        <f>496</f>
        <v>496</v>
      </c>
      <c r="B499" s="7">
        <f>436</f>
        <v>436</v>
      </c>
      <c r="C499" s="5" t="s">
        <v>570</v>
      </c>
      <c r="D499" t="s">
        <v>381</v>
      </c>
      <c r="E499" t="s">
        <v>22</v>
      </c>
    </row>
    <row r="500" spans="1:5">
      <c r="A500" s="6">
        <f>496</f>
        <v>496</v>
      </c>
      <c r="B500" s="7">
        <f>445</f>
        <v>445</v>
      </c>
      <c r="C500" s="5" t="s">
        <v>571</v>
      </c>
      <c r="D500" t="s">
        <v>42</v>
      </c>
      <c r="E500" t="s">
        <v>13</v>
      </c>
    </row>
    <row r="501" spans="1:5">
      <c r="A501" s="6">
        <v>498</v>
      </c>
      <c r="B501" s="7">
        <f>489</f>
        <v>489</v>
      </c>
      <c r="C501" s="5" t="s">
        <v>572</v>
      </c>
      <c r="D501" t="s">
        <v>152</v>
      </c>
      <c r="E501" t="s">
        <v>13</v>
      </c>
    </row>
    <row r="502" spans="1:5">
      <c r="A502" s="6">
        <f>499</f>
        <v>499</v>
      </c>
      <c r="B502" s="7">
        <f>495</f>
        <v>495</v>
      </c>
      <c r="C502" s="5" t="s">
        <v>573</v>
      </c>
      <c r="D502" t="s">
        <v>36</v>
      </c>
      <c r="E502" t="s">
        <v>37</v>
      </c>
    </row>
    <row r="503" spans="1:5">
      <c r="A503" s="6">
        <f>499</f>
        <v>499</v>
      </c>
      <c r="B503" s="7">
        <f>547</f>
        <v>547</v>
      </c>
      <c r="C503" s="5" t="s">
        <v>574</v>
      </c>
      <c r="D503" t="s">
        <v>30</v>
      </c>
      <c r="E503" t="s">
        <v>22</v>
      </c>
    </row>
    <row r="504" spans="1:5">
      <c r="A504" s="6">
        <f>499</f>
        <v>499</v>
      </c>
      <c r="B504" s="7">
        <f>431</f>
        <v>431</v>
      </c>
      <c r="C504" s="5" t="s">
        <v>575</v>
      </c>
      <c r="D504" t="s">
        <v>140</v>
      </c>
      <c r="E504" t="s">
        <v>13</v>
      </c>
    </row>
    <row r="505" spans="1:5">
      <c r="A505" s="6">
        <f>499</f>
        <v>499</v>
      </c>
      <c r="B505" s="7">
        <f>497</f>
        <v>497</v>
      </c>
      <c r="C505" s="5" t="s">
        <v>576</v>
      </c>
      <c r="D505" t="s">
        <v>577</v>
      </c>
      <c r="E505" t="s">
        <v>10</v>
      </c>
    </row>
    <row r="506" spans="1:5">
      <c r="A506" s="6">
        <v>503</v>
      </c>
      <c r="B506" s="7">
        <f>587</f>
        <v>587</v>
      </c>
      <c r="C506" s="5" t="s">
        <v>578</v>
      </c>
      <c r="D506" t="s">
        <v>165</v>
      </c>
      <c r="E506" t="s">
        <v>22</v>
      </c>
    </row>
    <row r="507" spans="1:5">
      <c r="A507" s="6">
        <f>504</f>
        <v>504</v>
      </c>
      <c r="B507" s="7">
        <v>484</v>
      </c>
      <c r="C507" s="5" t="s">
        <v>579</v>
      </c>
      <c r="D507" t="s">
        <v>30</v>
      </c>
      <c r="E507" t="s">
        <v>22</v>
      </c>
    </row>
    <row r="508" spans="1:5">
      <c r="A508" s="6">
        <f>504</f>
        <v>504</v>
      </c>
      <c r="B508" s="7">
        <f>489</f>
        <v>489</v>
      </c>
      <c r="C508" s="5" t="s">
        <v>580</v>
      </c>
      <c r="D508" t="s">
        <v>30</v>
      </c>
      <c r="E508" t="s">
        <v>22</v>
      </c>
    </row>
    <row r="509" spans="1:5">
      <c r="A509" s="6">
        <f>504</f>
        <v>504</v>
      </c>
      <c r="B509" s="7">
        <f>511</f>
        <v>511</v>
      </c>
      <c r="C509" s="5" t="s">
        <v>581</v>
      </c>
      <c r="D509" t="s">
        <v>62</v>
      </c>
      <c r="E509" t="s">
        <v>22</v>
      </c>
    </row>
    <row r="510" spans="1:5">
      <c r="A510" s="6">
        <f>504</f>
        <v>504</v>
      </c>
      <c r="B510" s="7">
        <f>448</f>
        <v>448</v>
      </c>
      <c r="C510" s="5" t="s">
        <v>582</v>
      </c>
      <c r="D510" t="s">
        <v>30</v>
      </c>
      <c r="E510" t="s">
        <v>22</v>
      </c>
    </row>
    <row r="511" spans="1:5">
      <c r="A511" s="6">
        <f>504</f>
        <v>504</v>
      </c>
      <c r="B511" s="7">
        <f>456</f>
        <v>456</v>
      </c>
      <c r="C511" s="5" t="s">
        <v>583</v>
      </c>
      <c r="D511" t="s">
        <v>47</v>
      </c>
      <c r="E511" t="s">
        <v>10</v>
      </c>
    </row>
    <row r="512" spans="1:5">
      <c r="A512" s="6">
        <f>509</f>
        <v>509</v>
      </c>
      <c r="B512" s="7"/>
      <c r="C512" s="10" t="s">
        <v>584</v>
      </c>
      <c r="D512" t="s">
        <v>91</v>
      </c>
      <c r="E512" t="s">
        <v>22</v>
      </c>
    </row>
    <row r="513" spans="1:5">
      <c r="A513" s="6">
        <f>509</f>
        <v>509</v>
      </c>
      <c r="B513" s="7">
        <f>585</f>
        <v>585</v>
      </c>
      <c r="C513" s="5" t="s">
        <v>585</v>
      </c>
      <c r="D513" t="s">
        <v>238</v>
      </c>
      <c r="E513" t="s">
        <v>22</v>
      </c>
    </row>
    <row r="514" spans="1:5">
      <c r="A514" s="6">
        <f>509</f>
        <v>509</v>
      </c>
      <c r="B514" s="7">
        <f>516</f>
        <v>516</v>
      </c>
      <c r="C514" s="5" t="s">
        <v>586</v>
      </c>
      <c r="D514" t="s">
        <v>84</v>
      </c>
      <c r="E514" t="s">
        <v>22</v>
      </c>
    </row>
    <row r="515" spans="1:5">
      <c r="A515" s="6">
        <f>511</f>
        <v>511</v>
      </c>
      <c r="B515" s="7">
        <f>516</f>
        <v>516</v>
      </c>
      <c r="C515" s="5" t="s">
        <v>587</v>
      </c>
      <c r="D515" t="s">
        <v>432</v>
      </c>
      <c r="E515" t="s">
        <v>22</v>
      </c>
    </row>
    <row r="516" spans="1:5">
      <c r="A516" s="6">
        <f>511</f>
        <v>511</v>
      </c>
      <c r="B516" s="7">
        <f>585</f>
        <v>585</v>
      </c>
      <c r="C516" s="5" t="s">
        <v>588</v>
      </c>
      <c r="D516" t="s">
        <v>21</v>
      </c>
      <c r="E516" t="s">
        <v>22</v>
      </c>
    </row>
    <row r="517" spans="1:5">
      <c r="A517" s="6">
        <f>511</f>
        <v>511</v>
      </c>
      <c r="B517" s="7">
        <f>508</f>
        <v>508</v>
      </c>
      <c r="C517" s="5" t="s">
        <v>589</v>
      </c>
      <c r="D517" t="s">
        <v>12</v>
      </c>
      <c r="E517" t="s">
        <v>13</v>
      </c>
    </row>
    <row r="518" spans="1:5">
      <c r="A518" s="6">
        <f>511</f>
        <v>511</v>
      </c>
      <c r="B518" s="7">
        <f>531</f>
        <v>531</v>
      </c>
      <c r="C518" s="5" t="s">
        <v>590</v>
      </c>
      <c r="D518" t="s">
        <v>12</v>
      </c>
      <c r="E518" t="s">
        <v>13</v>
      </c>
    </row>
    <row r="519" spans="1:5">
      <c r="A519" s="6">
        <f>515</f>
        <v>515</v>
      </c>
      <c r="B519" s="7">
        <f>567</f>
        <v>567</v>
      </c>
      <c r="C519" s="5" t="s">
        <v>591</v>
      </c>
      <c r="D519" t="s">
        <v>291</v>
      </c>
      <c r="E519" t="s">
        <v>22</v>
      </c>
    </row>
    <row r="520" spans="1:5">
      <c r="A520" s="6">
        <f>515</f>
        <v>515</v>
      </c>
      <c r="B520" s="7">
        <f>596</f>
        <v>596</v>
      </c>
      <c r="C520" s="5" t="s">
        <v>592</v>
      </c>
      <c r="D520" t="s">
        <v>238</v>
      </c>
      <c r="E520" t="s">
        <v>22</v>
      </c>
    </row>
    <row r="521" spans="1:5">
      <c r="A521" s="6">
        <f>517</f>
        <v>517</v>
      </c>
      <c r="B521" s="7">
        <f>481</f>
        <v>481</v>
      </c>
      <c r="C521" s="5" t="s">
        <v>593</v>
      </c>
      <c r="D521" t="s">
        <v>116</v>
      </c>
      <c r="E521" t="s">
        <v>10</v>
      </c>
    </row>
    <row r="522" spans="1:5">
      <c r="A522" s="6">
        <f>517</f>
        <v>517</v>
      </c>
      <c r="B522" s="7">
        <f>452</f>
        <v>452</v>
      </c>
      <c r="C522" s="5" t="s">
        <v>594</v>
      </c>
      <c r="D522" t="s">
        <v>12</v>
      </c>
      <c r="E522" t="s">
        <v>13</v>
      </c>
    </row>
    <row r="523" spans="1:5">
      <c r="A523" s="6">
        <f>519</f>
        <v>519</v>
      </c>
      <c r="B523" s="7">
        <f>516</f>
        <v>516</v>
      </c>
      <c r="C523" s="5" t="s">
        <v>595</v>
      </c>
      <c r="D523" t="s">
        <v>62</v>
      </c>
      <c r="E523" t="s">
        <v>22</v>
      </c>
    </row>
    <row r="524" spans="1:5">
      <c r="A524" s="6">
        <f>519</f>
        <v>519</v>
      </c>
      <c r="B524" s="7">
        <f>440</f>
        <v>440</v>
      </c>
      <c r="C524" s="5" t="s">
        <v>596</v>
      </c>
      <c r="D524" t="s">
        <v>21</v>
      </c>
      <c r="E524" t="s">
        <v>22</v>
      </c>
    </row>
    <row r="525" spans="1:5">
      <c r="A525" s="6">
        <f>519</f>
        <v>519</v>
      </c>
      <c r="B525" s="7">
        <f>524</f>
        <v>524</v>
      </c>
      <c r="C525" s="5" t="s">
        <v>597</v>
      </c>
      <c r="D525" t="s">
        <v>116</v>
      </c>
      <c r="E525" t="s">
        <v>10</v>
      </c>
    </row>
    <row r="526" spans="1:5">
      <c r="A526" s="6">
        <f>519</f>
        <v>519</v>
      </c>
      <c r="B526" s="7">
        <v>451</v>
      </c>
      <c r="C526" s="5" t="s">
        <v>598</v>
      </c>
      <c r="D526" t="s">
        <v>30</v>
      </c>
      <c r="E526" t="s">
        <v>22</v>
      </c>
    </row>
    <row r="527" spans="1:5">
      <c r="A527" s="6">
        <f>519</f>
        <v>519</v>
      </c>
      <c r="B527" s="7">
        <f>516</f>
        <v>516</v>
      </c>
      <c r="C527" s="5" t="s">
        <v>599</v>
      </c>
      <c r="D527" t="s">
        <v>140</v>
      </c>
      <c r="E527" t="s">
        <v>13</v>
      </c>
    </row>
    <row r="528" spans="1:5">
      <c r="A528" s="6">
        <v>524</v>
      </c>
      <c r="B528" s="7">
        <f>501</f>
        <v>501</v>
      </c>
      <c r="C528" s="5" t="s">
        <v>600</v>
      </c>
      <c r="D528" t="s">
        <v>12</v>
      </c>
      <c r="E528" t="s">
        <v>13</v>
      </c>
    </row>
    <row r="529" spans="1:5">
      <c r="A529" s="6">
        <v>525</v>
      </c>
      <c r="B529" s="7">
        <f>587</f>
        <v>587</v>
      </c>
      <c r="C529" s="5" t="s">
        <v>601</v>
      </c>
      <c r="D529" t="s">
        <v>9</v>
      </c>
      <c r="E529" t="s">
        <v>10</v>
      </c>
    </row>
    <row r="530" spans="1:5">
      <c r="A530" s="6">
        <f>526</f>
        <v>526</v>
      </c>
      <c r="B530" s="7" t="s">
        <v>602</v>
      </c>
      <c r="C530" s="5" t="s">
        <v>603</v>
      </c>
      <c r="D530" t="s">
        <v>9</v>
      </c>
      <c r="E530" t="s">
        <v>10</v>
      </c>
    </row>
    <row r="531" spans="1:5">
      <c r="A531" s="6">
        <f>526</f>
        <v>526</v>
      </c>
      <c r="B531" s="7">
        <f>567</f>
        <v>567</v>
      </c>
      <c r="C531" s="5" t="s">
        <v>604</v>
      </c>
      <c r="D531" t="s">
        <v>272</v>
      </c>
      <c r="E531" t="s">
        <v>22</v>
      </c>
    </row>
    <row r="532" spans="1:5">
      <c r="A532" s="6">
        <f>526</f>
        <v>526</v>
      </c>
      <c r="B532" s="7">
        <f>516</f>
        <v>516</v>
      </c>
      <c r="C532" s="5" t="s">
        <v>605</v>
      </c>
      <c r="D532" t="s">
        <v>12</v>
      </c>
      <c r="E532" t="s">
        <v>13</v>
      </c>
    </row>
    <row r="533" spans="1:5">
      <c r="A533" s="6">
        <f>526</f>
        <v>526</v>
      </c>
      <c r="B533" s="7">
        <f>539</f>
        <v>539</v>
      </c>
      <c r="C533" s="5" t="s">
        <v>606</v>
      </c>
      <c r="D533" t="s">
        <v>206</v>
      </c>
      <c r="E533" t="s">
        <v>13</v>
      </c>
    </row>
    <row r="534" spans="1:5">
      <c r="A534" s="6">
        <f>530</f>
        <v>530</v>
      </c>
      <c r="B534" s="7"/>
      <c r="C534" s="5" t="s">
        <v>607</v>
      </c>
      <c r="D534" t="s">
        <v>26</v>
      </c>
      <c r="E534" t="s">
        <v>22</v>
      </c>
    </row>
    <row r="535" spans="1:5">
      <c r="A535" s="6">
        <f>530</f>
        <v>530</v>
      </c>
      <c r="B535" s="7">
        <f>592</f>
        <v>592</v>
      </c>
      <c r="C535" s="5" t="s">
        <v>608</v>
      </c>
      <c r="D535" t="s">
        <v>42</v>
      </c>
      <c r="E535" t="s">
        <v>13</v>
      </c>
    </row>
    <row r="536" spans="1:5">
      <c r="A536" s="6">
        <f>530</f>
        <v>530</v>
      </c>
      <c r="B536" s="7">
        <f>547</f>
        <v>547</v>
      </c>
      <c r="C536" s="5" t="s">
        <v>609</v>
      </c>
      <c r="D536" t="s">
        <v>132</v>
      </c>
      <c r="E536" t="s">
        <v>13</v>
      </c>
    </row>
    <row r="537" spans="1:5">
      <c r="A537" s="6">
        <f>530</f>
        <v>530</v>
      </c>
      <c r="B537" s="7">
        <f>596</f>
        <v>596</v>
      </c>
      <c r="C537" s="5" t="s">
        <v>610</v>
      </c>
      <c r="D537" t="s">
        <v>9</v>
      </c>
      <c r="E537" t="s">
        <v>10</v>
      </c>
    </row>
    <row r="538" spans="1:5">
      <c r="A538" s="6">
        <v>534</v>
      </c>
      <c r="B538" s="7">
        <f>565</f>
        <v>565</v>
      </c>
      <c r="C538" s="5" t="s">
        <v>611</v>
      </c>
      <c r="D538" t="s">
        <v>9</v>
      </c>
      <c r="E538" t="s">
        <v>10</v>
      </c>
    </row>
    <row r="539" spans="1:5">
      <c r="A539" s="6">
        <f>535</f>
        <v>535</v>
      </c>
      <c r="B539" s="7" t="s">
        <v>612</v>
      </c>
      <c r="C539" s="5" t="s">
        <v>613</v>
      </c>
      <c r="D539" t="s">
        <v>96</v>
      </c>
      <c r="E539" t="s">
        <v>22</v>
      </c>
    </row>
    <row r="540" spans="1:5">
      <c r="A540" s="6">
        <f>535</f>
        <v>535</v>
      </c>
      <c r="B540" s="7" t="s">
        <v>614</v>
      </c>
      <c r="C540" s="5" t="s">
        <v>615</v>
      </c>
      <c r="D540" t="s">
        <v>291</v>
      </c>
      <c r="E540" t="s">
        <v>22</v>
      </c>
    </row>
    <row r="541" spans="1:5">
      <c r="A541" s="6">
        <f>535</f>
        <v>535</v>
      </c>
      <c r="B541" s="7" t="s">
        <v>616</v>
      </c>
      <c r="C541" s="5" t="s">
        <v>617</v>
      </c>
      <c r="D541" t="s">
        <v>96</v>
      </c>
      <c r="E541" t="s">
        <v>22</v>
      </c>
    </row>
    <row r="542" spans="1:5">
      <c r="A542" s="6">
        <f>535</f>
        <v>535</v>
      </c>
      <c r="B542" s="7">
        <f>527</f>
        <v>527</v>
      </c>
      <c r="C542" s="5" t="s">
        <v>618</v>
      </c>
      <c r="D542" t="s">
        <v>42</v>
      </c>
      <c r="E542" t="s">
        <v>13</v>
      </c>
    </row>
    <row r="543" spans="1:5">
      <c r="A543" s="6">
        <f>535</f>
        <v>535</v>
      </c>
      <c r="B543" s="7">
        <f>596</f>
        <v>596</v>
      </c>
      <c r="C543" s="5" t="s">
        <v>619</v>
      </c>
      <c r="D543" t="s">
        <v>620</v>
      </c>
      <c r="E543" t="s">
        <v>13</v>
      </c>
    </row>
    <row r="544" spans="1:5">
      <c r="A544" s="6">
        <f>540</f>
        <v>540</v>
      </c>
      <c r="B544" s="7">
        <f>580</f>
        <v>580</v>
      </c>
      <c r="C544" s="5" t="s">
        <v>621</v>
      </c>
      <c r="D544" t="s">
        <v>30</v>
      </c>
      <c r="E544" t="s">
        <v>22</v>
      </c>
    </row>
    <row r="545" spans="1:5">
      <c r="A545" s="6">
        <f>540</f>
        <v>540</v>
      </c>
      <c r="B545" s="7">
        <f>531</f>
        <v>531</v>
      </c>
      <c r="C545" s="5" t="s">
        <v>622</v>
      </c>
      <c r="D545" t="s">
        <v>9</v>
      </c>
      <c r="E545" t="s">
        <v>10</v>
      </c>
    </row>
    <row r="546" spans="1:5">
      <c r="A546" s="6">
        <f>542</f>
        <v>542</v>
      </c>
      <c r="B546" s="7">
        <f>592</f>
        <v>592</v>
      </c>
      <c r="C546" s="5" t="s">
        <v>623</v>
      </c>
      <c r="D546" t="s">
        <v>410</v>
      </c>
      <c r="E546" t="s">
        <v>194</v>
      </c>
    </row>
    <row r="547" spans="1:5">
      <c r="A547" s="6">
        <f>542</f>
        <v>542</v>
      </c>
      <c r="B547" s="7">
        <f>587</f>
        <v>587</v>
      </c>
      <c r="C547" s="5" t="s">
        <v>624</v>
      </c>
      <c r="D547" t="s">
        <v>84</v>
      </c>
      <c r="E547" t="s">
        <v>22</v>
      </c>
    </row>
    <row r="548" spans="1:5">
      <c r="A548" s="6">
        <f>542</f>
        <v>542</v>
      </c>
      <c r="B548" s="7">
        <f>513</f>
        <v>513</v>
      </c>
      <c r="C548" s="5" t="s">
        <v>625</v>
      </c>
      <c r="D548" t="s">
        <v>132</v>
      </c>
      <c r="E548" t="s">
        <v>13</v>
      </c>
    </row>
    <row r="549" spans="1:5">
      <c r="A549" s="6">
        <f>542</f>
        <v>542</v>
      </c>
      <c r="B549" s="7">
        <f>570</f>
        <v>570</v>
      </c>
      <c r="C549" s="5" t="s">
        <v>626</v>
      </c>
      <c r="D549" t="s">
        <v>418</v>
      </c>
      <c r="E549" t="s">
        <v>22</v>
      </c>
    </row>
    <row r="550" spans="1:5">
      <c r="A550" s="6">
        <f>546</f>
        <v>546</v>
      </c>
      <c r="B550" s="7">
        <f>554</f>
        <v>554</v>
      </c>
      <c r="C550" s="5" t="s">
        <v>627</v>
      </c>
      <c r="D550" t="s">
        <v>42</v>
      </c>
      <c r="E550" t="s">
        <v>13</v>
      </c>
    </row>
    <row r="551" spans="1:5">
      <c r="A551" s="6">
        <f>546</f>
        <v>546</v>
      </c>
      <c r="B551" s="7">
        <v>488</v>
      </c>
      <c r="C551" s="5" t="s">
        <v>628</v>
      </c>
      <c r="D551" t="s">
        <v>9</v>
      </c>
      <c r="E551" t="s">
        <v>10</v>
      </c>
    </row>
    <row r="552" spans="1:5">
      <c r="A552" s="6">
        <f>546</f>
        <v>546</v>
      </c>
      <c r="B552" s="7">
        <f>547</f>
        <v>547</v>
      </c>
      <c r="C552" s="5" t="s">
        <v>629</v>
      </c>
      <c r="D552" t="s">
        <v>47</v>
      </c>
      <c r="E552" t="s">
        <v>10</v>
      </c>
    </row>
    <row r="553" spans="1:5">
      <c r="A553" s="6">
        <v>549</v>
      </c>
      <c r="B553" s="7">
        <v>573</v>
      </c>
      <c r="C553" s="5" t="s">
        <v>630</v>
      </c>
      <c r="D553" t="s">
        <v>9</v>
      </c>
      <c r="E553" t="s">
        <v>10</v>
      </c>
    </row>
    <row r="554" spans="1:5">
      <c r="A554" s="6">
        <v>550</v>
      </c>
      <c r="B554" s="7">
        <f>535</f>
        <v>535</v>
      </c>
      <c r="C554" s="5" t="s">
        <v>631</v>
      </c>
      <c r="D554" t="s">
        <v>12</v>
      </c>
      <c r="E554" t="s">
        <v>13</v>
      </c>
    </row>
    <row r="555" spans="1:5">
      <c r="A555" s="6">
        <f>551</f>
        <v>551</v>
      </c>
      <c r="B555" s="7">
        <f>596</f>
        <v>596</v>
      </c>
      <c r="C555" s="5" t="s">
        <v>632</v>
      </c>
      <c r="D555" t="s">
        <v>272</v>
      </c>
      <c r="E555" t="s">
        <v>22</v>
      </c>
    </row>
    <row r="556" spans="1:5">
      <c r="A556" s="6">
        <f>551</f>
        <v>551</v>
      </c>
      <c r="B556" s="7" t="s">
        <v>633</v>
      </c>
      <c r="C556" s="5" t="s">
        <v>634</v>
      </c>
      <c r="D556" t="s">
        <v>84</v>
      </c>
      <c r="E556" t="s">
        <v>22</v>
      </c>
    </row>
    <row r="557" spans="1:5">
      <c r="A557" s="6">
        <f>553</f>
        <v>553</v>
      </c>
      <c r="B557" s="7">
        <f>539</f>
        <v>539</v>
      </c>
      <c r="C557" s="5" t="s">
        <v>635</v>
      </c>
      <c r="D557" t="s">
        <v>59</v>
      </c>
      <c r="E557" t="s">
        <v>22</v>
      </c>
    </row>
    <row r="558" spans="1:5">
      <c r="A558" s="6">
        <f>553</f>
        <v>553</v>
      </c>
      <c r="B558" s="7">
        <f>506</f>
        <v>506</v>
      </c>
      <c r="C558" s="5" t="s">
        <v>636</v>
      </c>
      <c r="D558" t="s">
        <v>9</v>
      </c>
      <c r="E558" t="s">
        <v>10</v>
      </c>
    </row>
    <row r="559" spans="1:5">
      <c r="A559" s="6">
        <v>555</v>
      </c>
      <c r="B559" s="7">
        <f>535</f>
        <v>535</v>
      </c>
      <c r="C559" s="5" t="s">
        <v>637</v>
      </c>
      <c r="D559" t="s">
        <v>418</v>
      </c>
      <c r="E559" t="s">
        <v>22</v>
      </c>
    </row>
    <row r="560" spans="1:5">
      <c r="A560" s="6">
        <f>556</f>
        <v>556</v>
      </c>
      <c r="B560" s="7">
        <f>477</f>
        <v>477</v>
      </c>
      <c r="C560" s="5" t="s">
        <v>638</v>
      </c>
      <c r="D560" t="s">
        <v>165</v>
      </c>
      <c r="E560" t="s">
        <v>22</v>
      </c>
    </row>
    <row r="561" spans="1:5">
      <c r="A561" s="6">
        <f>556</f>
        <v>556</v>
      </c>
      <c r="B561" s="7" t="s">
        <v>639</v>
      </c>
      <c r="C561" s="5" t="s">
        <v>640</v>
      </c>
      <c r="D561" t="s">
        <v>9</v>
      </c>
      <c r="E561" t="s">
        <v>10</v>
      </c>
    </row>
    <row r="562" spans="1:5">
      <c r="A562" s="6">
        <f>558</f>
        <v>558</v>
      </c>
      <c r="B562" s="7">
        <f>552</f>
        <v>552</v>
      </c>
      <c r="C562" s="5" t="s">
        <v>641</v>
      </c>
      <c r="D562" t="s">
        <v>225</v>
      </c>
      <c r="E562" t="s">
        <v>22</v>
      </c>
    </row>
    <row r="563" spans="1:5">
      <c r="A563" s="6">
        <f>558</f>
        <v>558</v>
      </c>
      <c r="B563" s="7">
        <f>526</f>
        <v>526</v>
      </c>
      <c r="C563" s="5" t="s">
        <v>642</v>
      </c>
      <c r="D563" t="s">
        <v>12</v>
      </c>
      <c r="E563" t="s">
        <v>13</v>
      </c>
    </row>
    <row r="564" spans="1:5">
      <c r="A564" s="6">
        <f>558</f>
        <v>558</v>
      </c>
      <c r="B564" s="7">
        <f>580</f>
        <v>580</v>
      </c>
      <c r="C564" s="5" t="s">
        <v>643</v>
      </c>
      <c r="D564" t="s">
        <v>165</v>
      </c>
      <c r="E564" t="s">
        <v>22</v>
      </c>
    </row>
    <row r="565" spans="1:5">
      <c r="A565" s="6">
        <f>558</f>
        <v>558</v>
      </c>
      <c r="B565" s="7">
        <f>576</f>
        <v>576</v>
      </c>
      <c r="C565" s="5" t="s">
        <v>644</v>
      </c>
      <c r="D565" t="s">
        <v>62</v>
      </c>
      <c r="E565" t="s">
        <v>22</v>
      </c>
    </row>
    <row r="566" spans="1:5">
      <c r="A566" s="6">
        <f>558</f>
        <v>558</v>
      </c>
      <c r="B566" s="7">
        <f>587</f>
        <v>587</v>
      </c>
      <c r="C566" s="5" t="s">
        <v>645</v>
      </c>
      <c r="D566" t="s">
        <v>193</v>
      </c>
      <c r="E566" t="s">
        <v>194</v>
      </c>
    </row>
    <row r="567" spans="1:5">
      <c r="A567" s="6">
        <f>563</f>
        <v>563</v>
      </c>
      <c r="B567" s="7" t="s">
        <v>602</v>
      </c>
      <c r="C567" s="5" t="s">
        <v>646</v>
      </c>
      <c r="D567" t="s">
        <v>62</v>
      </c>
      <c r="E567" t="s">
        <v>22</v>
      </c>
    </row>
    <row r="568" spans="1:5">
      <c r="A568" s="6">
        <f>563</f>
        <v>563</v>
      </c>
      <c r="B568" s="7" t="s">
        <v>647</v>
      </c>
      <c r="C568" s="5" t="s">
        <v>648</v>
      </c>
      <c r="D568" t="s">
        <v>649</v>
      </c>
      <c r="E568" t="s">
        <v>22</v>
      </c>
    </row>
    <row r="569" spans="1:5">
      <c r="A569" s="6">
        <f>563</f>
        <v>563</v>
      </c>
      <c r="B569" s="7">
        <f>574</f>
        <v>574</v>
      </c>
      <c r="C569" s="5" t="s">
        <v>650</v>
      </c>
      <c r="D569" t="s">
        <v>651</v>
      </c>
      <c r="E569" t="s">
        <v>13</v>
      </c>
    </row>
    <row r="570" spans="1:5">
      <c r="A570" s="6">
        <f>566</f>
        <v>566</v>
      </c>
      <c r="B570" s="7">
        <f>474</f>
        <v>474</v>
      </c>
      <c r="C570" s="5" t="s">
        <v>652</v>
      </c>
      <c r="D570" t="s">
        <v>12</v>
      </c>
      <c r="E570" t="s">
        <v>13</v>
      </c>
    </row>
    <row r="571" spans="1:5">
      <c r="A571" s="6">
        <f>566</f>
        <v>566</v>
      </c>
      <c r="B571" s="7">
        <f>531</f>
        <v>531</v>
      </c>
      <c r="C571" s="5" t="s">
        <v>653</v>
      </c>
      <c r="D571" t="s">
        <v>165</v>
      </c>
      <c r="E571" t="s">
        <v>22</v>
      </c>
    </row>
    <row r="572" spans="1:5">
      <c r="A572" s="6">
        <f>566</f>
        <v>566</v>
      </c>
      <c r="B572" s="7" t="s">
        <v>654</v>
      </c>
      <c r="C572" s="5" t="s">
        <v>655</v>
      </c>
      <c r="D572" t="s">
        <v>30</v>
      </c>
      <c r="E572" t="s">
        <v>22</v>
      </c>
    </row>
    <row r="573" spans="1:5">
      <c r="A573" s="6">
        <f>566</f>
        <v>566</v>
      </c>
      <c r="B573" s="7" t="s">
        <v>602</v>
      </c>
      <c r="C573" s="5" t="s">
        <v>656</v>
      </c>
      <c r="D573" t="s">
        <v>165</v>
      </c>
      <c r="E573" t="s">
        <v>22</v>
      </c>
    </row>
    <row r="574" spans="1:5">
      <c r="A574" s="6">
        <f>566</f>
        <v>566</v>
      </c>
      <c r="B574" s="7" t="s">
        <v>647</v>
      </c>
      <c r="C574" s="5" t="s">
        <v>657</v>
      </c>
      <c r="D574" t="s">
        <v>284</v>
      </c>
      <c r="E574" t="s">
        <v>13</v>
      </c>
    </row>
    <row r="575" spans="1:5">
      <c r="A575" s="6">
        <f>571</f>
        <v>571</v>
      </c>
      <c r="B575" s="7">
        <f>501</f>
        <v>501</v>
      </c>
      <c r="C575" s="5" t="s">
        <v>658</v>
      </c>
      <c r="D575" t="s">
        <v>9</v>
      </c>
      <c r="E575" t="s">
        <v>10</v>
      </c>
    </row>
    <row r="576" spans="1:5">
      <c r="A576" s="6">
        <f>571</f>
        <v>571</v>
      </c>
      <c r="B576" s="7" t="s">
        <v>633</v>
      </c>
      <c r="C576" s="5" t="s">
        <v>659</v>
      </c>
      <c r="D576" t="s">
        <v>325</v>
      </c>
      <c r="E576" t="s">
        <v>22</v>
      </c>
    </row>
    <row r="577" spans="1:5">
      <c r="A577" s="6">
        <f>571</f>
        <v>571</v>
      </c>
      <c r="B577" s="7">
        <f>489</f>
        <v>489</v>
      </c>
      <c r="C577" s="5" t="s">
        <v>660</v>
      </c>
      <c r="D577" t="s">
        <v>381</v>
      </c>
      <c r="E577" t="s">
        <v>22</v>
      </c>
    </row>
    <row r="578" spans="1:5">
      <c r="A578" s="6">
        <f>571</f>
        <v>571</v>
      </c>
      <c r="B578" s="7" t="s">
        <v>647</v>
      </c>
      <c r="C578" s="5" t="s">
        <v>661</v>
      </c>
      <c r="D578" t="s">
        <v>144</v>
      </c>
      <c r="E578" t="s">
        <v>10</v>
      </c>
    </row>
    <row r="579" spans="1:5">
      <c r="A579" s="6">
        <f>575</f>
        <v>575</v>
      </c>
      <c r="B579" s="7" t="s">
        <v>647</v>
      </c>
      <c r="C579" s="5" t="s">
        <v>662</v>
      </c>
      <c r="D579" t="s">
        <v>320</v>
      </c>
      <c r="E579" t="s">
        <v>13</v>
      </c>
    </row>
    <row r="580" spans="1:5">
      <c r="A580" s="6">
        <f>575</f>
        <v>575</v>
      </c>
      <c r="B580" s="7" t="s">
        <v>663</v>
      </c>
      <c r="C580" s="5" t="s">
        <v>664</v>
      </c>
      <c r="D580" t="s">
        <v>165</v>
      </c>
      <c r="E580" t="s">
        <v>22</v>
      </c>
    </row>
    <row r="581" spans="1:5">
      <c r="A581" s="6">
        <f>575</f>
        <v>575</v>
      </c>
      <c r="B581" s="7">
        <v>526</v>
      </c>
      <c r="C581" s="5" t="s">
        <v>665</v>
      </c>
      <c r="D581" t="s">
        <v>42</v>
      </c>
      <c r="E581" t="s">
        <v>13</v>
      </c>
    </row>
    <row r="582" spans="1:5">
      <c r="A582" s="6">
        <f>578</f>
        <v>578</v>
      </c>
      <c r="B582" s="7">
        <f>576</f>
        <v>576</v>
      </c>
      <c r="C582" s="5" t="s">
        <v>666</v>
      </c>
      <c r="D582" t="s">
        <v>155</v>
      </c>
      <c r="E582" t="s">
        <v>10</v>
      </c>
    </row>
    <row r="583" spans="1:5">
      <c r="A583" s="6">
        <f>578</f>
        <v>578</v>
      </c>
      <c r="B583" s="7">
        <f>562</f>
        <v>562</v>
      </c>
      <c r="C583" s="5" t="s">
        <v>667</v>
      </c>
      <c r="D583" t="s">
        <v>437</v>
      </c>
      <c r="E583" t="s">
        <v>22</v>
      </c>
    </row>
    <row r="584" spans="1:5">
      <c r="A584" s="6">
        <f>578</f>
        <v>578</v>
      </c>
      <c r="B584" s="7">
        <f>552</f>
        <v>552</v>
      </c>
      <c r="C584" s="5" t="s">
        <v>668</v>
      </c>
      <c r="D584" t="s">
        <v>381</v>
      </c>
      <c r="E584" t="s">
        <v>22</v>
      </c>
    </row>
    <row r="585" spans="1:5">
      <c r="A585" s="6">
        <v>581</v>
      </c>
      <c r="B585" s="7">
        <f>544</f>
        <v>544</v>
      </c>
      <c r="C585" s="5" t="s">
        <v>669</v>
      </c>
      <c r="D585" t="s">
        <v>206</v>
      </c>
      <c r="E585" t="s">
        <v>13</v>
      </c>
    </row>
    <row r="586" spans="1:5">
      <c r="A586" s="6">
        <f>582</f>
        <v>582</v>
      </c>
      <c r="B586" s="7">
        <f>574</f>
        <v>574</v>
      </c>
      <c r="C586" s="5" t="s">
        <v>670</v>
      </c>
      <c r="D586" t="s">
        <v>9</v>
      </c>
      <c r="E586" t="s">
        <v>10</v>
      </c>
    </row>
    <row r="587" spans="1:5">
      <c r="A587" s="6">
        <f>582</f>
        <v>582</v>
      </c>
      <c r="B587" s="7">
        <f>547</f>
        <v>547</v>
      </c>
      <c r="C587" s="5" t="s">
        <v>671</v>
      </c>
      <c r="D587" t="s">
        <v>672</v>
      </c>
      <c r="E587" t="s">
        <v>13</v>
      </c>
    </row>
    <row r="588" spans="1:5">
      <c r="A588" s="6">
        <f>584</f>
        <v>584</v>
      </c>
      <c r="B588" s="7" t="s">
        <v>654</v>
      </c>
      <c r="C588" s="5" t="s">
        <v>673</v>
      </c>
      <c r="D588" t="s">
        <v>36</v>
      </c>
      <c r="E588" t="s">
        <v>37</v>
      </c>
    </row>
    <row r="589" spans="1:5">
      <c r="A589" s="6">
        <f>584</f>
        <v>584</v>
      </c>
      <c r="B589" s="7">
        <v>564</v>
      </c>
      <c r="C589" s="5" t="s">
        <v>674</v>
      </c>
      <c r="D589" t="s">
        <v>651</v>
      </c>
      <c r="E589" t="s">
        <v>13</v>
      </c>
    </row>
    <row r="590" spans="1:5">
      <c r="A590" s="6">
        <f>584</f>
        <v>584</v>
      </c>
      <c r="B590" s="7">
        <f>554</f>
        <v>554</v>
      </c>
      <c r="C590" s="5" t="s">
        <v>675</v>
      </c>
      <c r="D590" t="s">
        <v>676</v>
      </c>
      <c r="E590" t="s">
        <v>22</v>
      </c>
    </row>
    <row r="591" spans="1:5">
      <c r="A591" s="6">
        <f>587</f>
        <v>587</v>
      </c>
      <c r="B591" s="7" t="s">
        <v>677</v>
      </c>
      <c r="C591" s="5" t="s">
        <v>678</v>
      </c>
      <c r="D591" t="s">
        <v>9</v>
      </c>
      <c r="E591" t="s">
        <v>10</v>
      </c>
    </row>
    <row r="592" spans="1:5">
      <c r="A592" s="6">
        <f>587</f>
        <v>587</v>
      </c>
      <c r="B592" s="7" t="s">
        <v>633</v>
      </c>
      <c r="C592" s="5" t="s">
        <v>679</v>
      </c>
      <c r="D592" t="s">
        <v>91</v>
      </c>
      <c r="E592" t="s">
        <v>22</v>
      </c>
    </row>
    <row r="593" spans="1:5">
      <c r="A593" s="6">
        <f>587</f>
        <v>587</v>
      </c>
      <c r="B593" s="7">
        <f>562</f>
        <v>562</v>
      </c>
      <c r="C593" s="5" t="s">
        <v>680</v>
      </c>
      <c r="D593" t="s">
        <v>49</v>
      </c>
      <c r="E593" t="s">
        <v>13</v>
      </c>
    </row>
    <row r="594" spans="1:5">
      <c r="A594" s="6">
        <f>587</f>
        <v>587</v>
      </c>
      <c r="B594" s="7">
        <f>580</f>
        <v>580</v>
      </c>
      <c r="C594" s="5" t="s">
        <v>681</v>
      </c>
      <c r="D594" t="s">
        <v>49</v>
      </c>
      <c r="E594" t="s">
        <v>13</v>
      </c>
    </row>
    <row r="595" spans="1:5">
      <c r="A595" s="6">
        <f>591</f>
        <v>591</v>
      </c>
      <c r="B595" s="7">
        <f>485</f>
        <v>485</v>
      </c>
      <c r="C595" s="5" t="s">
        <v>682</v>
      </c>
      <c r="D595" t="s">
        <v>225</v>
      </c>
      <c r="E595" t="s">
        <v>22</v>
      </c>
    </row>
    <row r="596" spans="1:5">
      <c r="A596" s="6">
        <f>591</f>
        <v>591</v>
      </c>
      <c r="B596" s="7">
        <f>587</f>
        <v>587</v>
      </c>
      <c r="C596" s="5" t="s">
        <v>683</v>
      </c>
      <c r="D596" t="s">
        <v>36</v>
      </c>
      <c r="E596" t="s">
        <v>37</v>
      </c>
    </row>
    <row r="597" spans="1:5">
      <c r="A597" s="6">
        <f>591</f>
        <v>591</v>
      </c>
      <c r="B597" s="7" t="s">
        <v>612</v>
      </c>
      <c r="C597" s="5" t="s">
        <v>684</v>
      </c>
      <c r="D597" t="s">
        <v>9</v>
      </c>
      <c r="E597" t="s">
        <v>10</v>
      </c>
    </row>
    <row r="598" spans="1:5">
      <c r="A598" s="6">
        <f>591</f>
        <v>591</v>
      </c>
      <c r="B598" s="7">
        <f>497</f>
        <v>497</v>
      </c>
      <c r="C598" s="5" t="s">
        <v>685</v>
      </c>
      <c r="D598" t="s">
        <v>140</v>
      </c>
      <c r="E598" t="s">
        <v>13</v>
      </c>
    </row>
    <row r="599" spans="1:5">
      <c r="A599" s="6">
        <f>595</f>
        <v>595</v>
      </c>
      <c r="B599" s="7" t="s">
        <v>686</v>
      </c>
      <c r="C599" s="5" t="s">
        <v>687</v>
      </c>
      <c r="D599" t="s">
        <v>144</v>
      </c>
      <c r="E599" t="s">
        <v>10</v>
      </c>
    </row>
    <row r="600" spans="1:5">
      <c r="A600" s="6">
        <f>595</f>
        <v>595</v>
      </c>
      <c r="B600" s="7" t="s">
        <v>654</v>
      </c>
      <c r="C600" s="5" t="s">
        <v>688</v>
      </c>
      <c r="D600" t="s">
        <v>225</v>
      </c>
      <c r="E600" t="s">
        <v>22</v>
      </c>
    </row>
    <row r="601" spans="1:5">
      <c r="A601" s="6">
        <f>597</f>
        <v>597</v>
      </c>
      <c r="B601" s="7" t="s">
        <v>647</v>
      </c>
      <c r="C601" s="5" t="s">
        <v>689</v>
      </c>
      <c r="D601" t="s">
        <v>84</v>
      </c>
      <c r="E601" t="s">
        <v>22</v>
      </c>
    </row>
    <row r="602" spans="1:5">
      <c r="A602" s="6">
        <f>597</f>
        <v>597</v>
      </c>
      <c r="B602" s="7">
        <f>554</f>
        <v>554</v>
      </c>
      <c r="C602" s="5" t="s">
        <v>690</v>
      </c>
      <c r="D602" t="s">
        <v>86</v>
      </c>
      <c r="E602" t="s">
        <v>13</v>
      </c>
    </row>
    <row r="603" spans="1:5">
      <c r="A603" s="6">
        <f>597</f>
        <v>597</v>
      </c>
      <c r="B603" s="7">
        <f>580</f>
        <v>580</v>
      </c>
      <c r="C603" s="5" t="s">
        <v>691</v>
      </c>
      <c r="D603" t="s">
        <v>84</v>
      </c>
      <c r="E603" t="s">
        <v>22</v>
      </c>
    </row>
    <row r="604" spans="1:5">
      <c r="A604" s="6">
        <f>597</f>
        <v>597</v>
      </c>
      <c r="B604" s="7" t="s">
        <v>647</v>
      </c>
      <c r="C604" s="5" t="s">
        <v>692</v>
      </c>
      <c r="D604" t="s">
        <v>91</v>
      </c>
      <c r="E604" t="s">
        <v>22</v>
      </c>
    </row>
    <row r="605" spans="1:5">
      <c r="A605" s="6">
        <f>597</f>
        <v>597</v>
      </c>
      <c r="B605" s="7" t="s">
        <v>602</v>
      </c>
      <c r="C605" s="5" t="s">
        <v>693</v>
      </c>
      <c r="D605" t="s">
        <v>9</v>
      </c>
      <c r="E605" t="s">
        <v>10</v>
      </c>
    </row>
    <row r="606" spans="1:5">
      <c r="A606" s="6">
        <f>597</f>
        <v>597</v>
      </c>
      <c r="B606" s="7">
        <f>570</f>
        <v>570</v>
      </c>
      <c r="C606" s="5" t="s">
        <v>694</v>
      </c>
      <c r="D606" t="s">
        <v>651</v>
      </c>
      <c r="E606" t="s">
        <v>13</v>
      </c>
    </row>
    <row r="607" spans="1:5">
      <c r="A607" s="6">
        <f>597</f>
        <v>597</v>
      </c>
      <c r="B607" s="7">
        <f>596</f>
        <v>596</v>
      </c>
      <c r="C607" s="5" t="s">
        <v>695</v>
      </c>
      <c r="D607" t="s">
        <v>9</v>
      </c>
      <c r="E607" t="s">
        <v>10</v>
      </c>
    </row>
    <row r="608" spans="1:5">
      <c r="A608" s="6">
        <f>604</f>
        <v>604</v>
      </c>
      <c r="B608" s="7">
        <v>523</v>
      </c>
      <c r="C608" s="5" t="s">
        <v>696</v>
      </c>
      <c r="D608" t="s">
        <v>225</v>
      </c>
      <c r="E608" t="s">
        <v>22</v>
      </c>
    </row>
    <row r="609" spans="1:5">
      <c r="A609" s="6">
        <f>604</f>
        <v>604</v>
      </c>
      <c r="B609" s="7" t="s">
        <v>612</v>
      </c>
      <c r="C609" s="5" t="s">
        <v>697</v>
      </c>
      <c r="D609" t="s">
        <v>91</v>
      </c>
      <c r="E609" t="s">
        <v>22</v>
      </c>
    </row>
    <row r="610" spans="1:5">
      <c r="A610" s="6">
        <f>604</f>
        <v>604</v>
      </c>
      <c r="B610" s="7">
        <f>535</f>
        <v>535</v>
      </c>
      <c r="C610" s="5" t="s">
        <v>698</v>
      </c>
      <c r="D610" t="s">
        <v>152</v>
      </c>
      <c r="E610" t="s">
        <v>13</v>
      </c>
    </row>
    <row r="611" spans="1:5">
      <c r="A611" s="6">
        <f>607</f>
        <v>607</v>
      </c>
      <c r="B611" s="7" t="s">
        <v>663</v>
      </c>
      <c r="C611" s="5" t="s">
        <v>699</v>
      </c>
      <c r="D611" t="s">
        <v>132</v>
      </c>
      <c r="E611" t="s">
        <v>13</v>
      </c>
    </row>
    <row r="612" spans="1:5">
      <c r="A612" s="6">
        <f>607</f>
        <v>607</v>
      </c>
      <c r="B612" s="7">
        <f>481</f>
        <v>481</v>
      </c>
      <c r="C612" s="5" t="s">
        <v>700</v>
      </c>
      <c r="D612" t="s">
        <v>9</v>
      </c>
      <c r="E612" t="s">
        <v>10</v>
      </c>
    </row>
    <row r="613" spans="1:5">
      <c r="A613" s="6">
        <f>609</f>
        <v>609</v>
      </c>
      <c r="B613" s="7">
        <f>592</f>
        <v>592</v>
      </c>
      <c r="C613" s="5" t="s">
        <v>701</v>
      </c>
      <c r="D613" t="s">
        <v>12</v>
      </c>
      <c r="E613" t="s">
        <v>13</v>
      </c>
    </row>
    <row r="614" spans="1:5">
      <c r="A614" s="6">
        <f>609</f>
        <v>609</v>
      </c>
      <c r="B614" s="7">
        <f>559</f>
        <v>559</v>
      </c>
      <c r="C614" s="5" t="s">
        <v>702</v>
      </c>
      <c r="D614" t="s">
        <v>140</v>
      </c>
      <c r="E614" t="s">
        <v>13</v>
      </c>
    </row>
    <row r="615" spans="1:5">
      <c r="A615" s="6">
        <f>609</f>
        <v>609</v>
      </c>
      <c r="B615" s="7" t="s">
        <v>703</v>
      </c>
      <c r="C615" s="5" t="s">
        <v>704</v>
      </c>
      <c r="D615" t="s">
        <v>84</v>
      </c>
      <c r="E615" t="s">
        <v>22</v>
      </c>
    </row>
    <row r="616" spans="1:5">
      <c r="A616" s="6">
        <f>609</f>
        <v>609</v>
      </c>
      <c r="B616" s="7">
        <f>559</f>
        <v>559</v>
      </c>
      <c r="C616" s="5" t="s">
        <v>705</v>
      </c>
      <c r="D616" t="s">
        <v>12</v>
      </c>
      <c r="E616" t="s">
        <v>13</v>
      </c>
    </row>
    <row r="617" spans="1:5">
      <c r="A617" s="6">
        <f>613</f>
        <v>613</v>
      </c>
      <c r="B617" s="7">
        <f>539</f>
        <v>539</v>
      </c>
      <c r="C617" s="5" t="s">
        <v>706</v>
      </c>
      <c r="D617" t="s">
        <v>707</v>
      </c>
      <c r="E617" t="s">
        <v>22</v>
      </c>
    </row>
    <row r="618" spans="1:5">
      <c r="A618" s="6">
        <f>613</f>
        <v>613</v>
      </c>
      <c r="B618" s="7" t="s">
        <v>708</v>
      </c>
      <c r="C618" s="5" t="s">
        <v>709</v>
      </c>
      <c r="D618" t="s">
        <v>9</v>
      </c>
      <c r="E618" t="s">
        <v>10</v>
      </c>
    </row>
    <row r="619" spans="1:5">
      <c r="A619" s="6">
        <f>613</f>
        <v>613</v>
      </c>
      <c r="B619" s="7" t="s">
        <v>708</v>
      </c>
      <c r="C619" s="5" t="s">
        <v>710</v>
      </c>
      <c r="D619" t="s">
        <v>84</v>
      </c>
      <c r="E619" t="s">
        <v>22</v>
      </c>
    </row>
    <row r="620" spans="1:5">
      <c r="A620" s="6">
        <f>613</f>
        <v>613</v>
      </c>
      <c r="B620" s="7" t="s">
        <v>602</v>
      </c>
      <c r="C620" s="5" t="s">
        <v>711</v>
      </c>
      <c r="D620" t="s">
        <v>155</v>
      </c>
      <c r="E620" t="s">
        <v>10</v>
      </c>
    </row>
    <row r="621" spans="1:5">
      <c r="A621" s="6">
        <f>613</f>
        <v>613</v>
      </c>
      <c r="B621" s="7" t="s">
        <v>708</v>
      </c>
      <c r="C621" s="5" t="s">
        <v>712</v>
      </c>
      <c r="D621" t="s">
        <v>12</v>
      </c>
      <c r="E621" t="s">
        <v>13</v>
      </c>
    </row>
    <row r="622" spans="1:5">
      <c r="A622" s="6">
        <f>618</f>
        <v>618</v>
      </c>
      <c r="B622" s="7" t="s">
        <v>647</v>
      </c>
      <c r="C622" s="5" t="s">
        <v>713</v>
      </c>
      <c r="D622" t="s">
        <v>42</v>
      </c>
      <c r="E622" t="s">
        <v>13</v>
      </c>
    </row>
    <row r="623" spans="1:5">
      <c r="A623" s="6">
        <f>618</f>
        <v>618</v>
      </c>
      <c r="B623" s="7" t="s">
        <v>614</v>
      </c>
      <c r="C623" s="5" t="s">
        <v>714</v>
      </c>
      <c r="D623" t="s">
        <v>62</v>
      </c>
      <c r="E623" t="s">
        <v>22</v>
      </c>
    </row>
    <row r="624" spans="1:5">
      <c r="A624" s="6">
        <f>618</f>
        <v>618</v>
      </c>
      <c r="B624" s="7" t="s">
        <v>677</v>
      </c>
      <c r="C624" s="5" t="s">
        <v>715</v>
      </c>
      <c r="D624" t="s">
        <v>291</v>
      </c>
      <c r="E624" t="s">
        <v>22</v>
      </c>
    </row>
    <row r="625" spans="1:5">
      <c r="A625" s="6">
        <f>618</f>
        <v>618</v>
      </c>
      <c r="B625" s="7">
        <f>511</f>
        <v>511</v>
      </c>
      <c r="C625" s="5" t="s">
        <v>716</v>
      </c>
      <c r="D625" t="s">
        <v>30</v>
      </c>
      <c r="E625" t="s">
        <v>22</v>
      </c>
    </row>
    <row r="626" spans="1:5">
      <c r="A626" s="6">
        <f>622</f>
        <v>622</v>
      </c>
      <c r="B626" s="7">
        <f>559</f>
        <v>559</v>
      </c>
      <c r="C626" s="5" t="s">
        <v>717</v>
      </c>
      <c r="D626" t="s">
        <v>96</v>
      </c>
      <c r="E626" t="s">
        <v>22</v>
      </c>
    </row>
    <row r="627" spans="1:5">
      <c r="A627" s="6">
        <f>622</f>
        <v>622</v>
      </c>
      <c r="B627" s="7" t="s">
        <v>616</v>
      </c>
      <c r="C627" s="5" t="s">
        <v>718</v>
      </c>
      <c r="D627" t="s">
        <v>47</v>
      </c>
      <c r="E627" t="s">
        <v>10</v>
      </c>
    </row>
    <row r="628" spans="1:5">
      <c r="A628" s="6">
        <f>624</f>
        <v>624</v>
      </c>
      <c r="B628" s="7" t="s">
        <v>719</v>
      </c>
      <c r="C628" s="5" t="s">
        <v>720</v>
      </c>
      <c r="D628" t="s">
        <v>238</v>
      </c>
      <c r="E628" t="s">
        <v>22</v>
      </c>
    </row>
    <row r="629" spans="1:5">
      <c r="A629" s="6">
        <f>624</f>
        <v>624</v>
      </c>
      <c r="B629" s="7" t="s">
        <v>633</v>
      </c>
      <c r="C629" s="5" t="s">
        <v>721</v>
      </c>
      <c r="D629" t="s">
        <v>9</v>
      </c>
      <c r="E629" t="s">
        <v>10</v>
      </c>
    </row>
    <row r="630" spans="1:5">
      <c r="A630" s="6">
        <f>624</f>
        <v>624</v>
      </c>
      <c r="B630" s="7" t="s">
        <v>633</v>
      </c>
      <c r="C630" s="5" t="s">
        <v>722</v>
      </c>
      <c r="D630" t="s">
        <v>206</v>
      </c>
      <c r="E630" t="s">
        <v>13</v>
      </c>
    </row>
    <row r="631" spans="1:5">
      <c r="A631" s="6">
        <f>624</f>
        <v>624</v>
      </c>
      <c r="B631" s="7">
        <f>413</f>
        <v>413</v>
      </c>
      <c r="C631" s="5" t="s">
        <v>723</v>
      </c>
      <c r="D631" t="s">
        <v>9</v>
      </c>
      <c r="E631" t="s">
        <v>10</v>
      </c>
    </row>
    <row r="632" spans="1:5">
      <c r="A632" s="6">
        <f>628</f>
        <v>628</v>
      </c>
      <c r="B632" s="7" t="s">
        <v>654</v>
      </c>
      <c r="C632" s="5" t="s">
        <v>724</v>
      </c>
      <c r="D632" t="s">
        <v>325</v>
      </c>
      <c r="E632" t="s">
        <v>22</v>
      </c>
    </row>
    <row r="633" spans="1:5">
      <c r="A633" s="6">
        <f>628</f>
        <v>628</v>
      </c>
      <c r="B633" s="7" t="s">
        <v>686</v>
      </c>
      <c r="C633" s="5" t="s">
        <v>725</v>
      </c>
      <c r="D633" t="s">
        <v>213</v>
      </c>
      <c r="E633" t="s">
        <v>22</v>
      </c>
    </row>
    <row r="634" spans="1:5">
      <c r="A634" s="6">
        <f>628</f>
        <v>628</v>
      </c>
      <c r="B634" s="7">
        <f>527</f>
        <v>527</v>
      </c>
      <c r="C634" s="5" t="s">
        <v>726</v>
      </c>
      <c r="D634" t="s">
        <v>9</v>
      </c>
      <c r="E634" t="s">
        <v>10</v>
      </c>
    </row>
    <row r="635" spans="1:5">
      <c r="A635" s="6">
        <f>628</f>
        <v>628</v>
      </c>
      <c r="B635" s="7" t="s">
        <v>708</v>
      </c>
      <c r="C635" s="5" t="s">
        <v>727</v>
      </c>
      <c r="D635" t="s">
        <v>91</v>
      </c>
      <c r="E635" t="s">
        <v>22</v>
      </c>
    </row>
    <row r="636" spans="1:5">
      <c r="A636" s="6">
        <f>628</f>
        <v>628</v>
      </c>
      <c r="B636" s="7" t="s">
        <v>639</v>
      </c>
      <c r="C636" s="5" t="s">
        <v>728</v>
      </c>
      <c r="D636" t="s">
        <v>206</v>
      </c>
      <c r="E636" t="s">
        <v>13</v>
      </c>
    </row>
    <row r="637" spans="1:5">
      <c r="A637" s="6">
        <f>628</f>
        <v>628</v>
      </c>
      <c r="B637" s="7" t="s">
        <v>612</v>
      </c>
      <c r="C637" s="5" t="s">
        <v>729</v>
      </c>
      <c r="D637" t="s">
        <v>421</v>
      </c>
      <c r="E637" t="s">
        <v>13</v>
      </c>
    </row>
    <row r="638" spans="1:5">
      <c r="A638" s="6">
        <f>628</f>
        <v>628</v>
      </c>
      <c r="B638" s="7" t="s">
        <v>612</v>
      </c>
      <c r="C638" s="5" t="s">
        <v>730</v>
      </c>
      <c r="D638" t="s">
        <v>9</v>
      </c>
      <c r="E638" t="s">
        <v>10</v>
      </c>
    </row>
    <row r="639" spans="1:5">
      <c r="A639" s="6">
        <f>635</f>
        <v>635</v>
      </c>
      <c r="B639" s="7" t="s">
        <v>654</v>
      </c>
      <c r="C639" s="5" t="s">
        <v>731</v>
      </c>
      <c r="D639" t="s">
        <v>430</v>
      </c>
      <c r="E639" t="s">
        <v>13</v>
      </c>
    </row>
    <row r="640" spans="1:5">
      <c r="A640" s="6">
        <f>635</f>
        <v>635</v>
      </c>
      <c r="B640" s="7" t="s">
        <v>612</v>
      </c>
      <c r="C640" s="5" t="s">
        <v>732</v>
      </c>
      <c r="D640" t="s">
        <v>42</v>
      </c>
      <c r="E640" t="s">
        <v>13</v>
      </c>
    </row>
    <row r="641" spans="1:5">
      <c r="A641" s="6">
        <f>635</f>
        <v>635</v>
      </c>
      <c r="B641" s="7" t="s">
        <v>602</v>
      </c>
      <c r="C641" s="5" t="s">
        <v>733</v>
      </c>
      <c r="D641" t="s">
        <v>12</v>
      </c>
      <c r="E641" t="s">
        <v>13</v>
      </c>
    </row>
    <row r="642" spans="1:5">
      <c r="A642" s="6">
        <f>638</f>
        <v>638</v>
      </c>
      <c r="B642" s="7"/>
      <c r="C642" s="5" t="s">
        <v>734</v>
      </c>
      <c r="D642" t="s">
        <v>84</v>
      </c>
      <c r="E642" t="s">
        <v>22</v>
      </c>
    </row>
    <row r="643" spans="1:5">
      <c r="A643" s="6">
        <f>638</f>
        <v>638</v>
      </c>
      <c r="B643" s="7">
        <f>576</f>
        <v>576</v>
      </c>
      <c r="C643" s="5" t="s">
        <v>735</v>
      </c>
      <c r="D643" t="s">
        <v>36</v>
      </c>
      <c r="E643" t="s">
        <v>37</v>
      </c>
    </row>
    <row r="644" spans="1:5">
      <c r="A644" s="6">
        <f>638</f>
        <v>638</v>
      </c>
      <c r="B644" s="7">
        <f>544</f>
        <v>544</v>
      </c>
      <c r="C644" s="5" t="s">
        <v>736</v>
      </c>
      <c r="D644" t="s">
        <v>206</v>
      </c>
      <c r="E644" t="s">
        <v>13</v>
      </c>
    </row>
    <row r="645" spans="1:5">
      <c r="A645" s="6">
        <f>638</f>
        <v>638</v>
      </c>
      <c r="B645" s="7">
        <f>570</f>
        <v>570</v>
      </c>
      <c r="C645" s="5" t="s">
        <v>737</v>
      </c>
      <c r="D645" t="s">
        <v>320</v>
      </c>
      <c r="E645" t="s">
        <v>13</v>
      </c>
    </row>
    <row r="646" spans="1:5">
      <c r="A646" s="6">
        <v>642</v>
      </c>
      <c r="B646" s="7">
        <f>539</f>
        <v>539</v>
      </c>
      <c r="C646" s="5" t="s">
        <v>738</v>
      </c>
      <c r="D646" t="s">
        <v>19</v>
      </c>
      <c r="E646" t="s">
        <v>13</v>
      </c>
    </row>
    <row r="647" spans="1:5">
      <c r="A647" s="6">
        <f>643</f>
        <v>643</v>
      </c>
      <c r="B647" s="7" t="s">
        <v>654</v>
      </c>
      <c r="C647" s="5" t="s">
        <v>739</v>
      </c>
      <c r="D647" t="s">
        <v>152</v>
      </c>
      <c r="E647" t="s">
        <v>13</v>
      </c>
    </row>
    <row r="648" spans="1:5">
      <c r="A648" s="6">
        <f>643</f>
        <v>643</v>
      </c>
      <c r="B648" s="7" t="s">
        <v>602</v>
      </c>
      <c r="C648" s="5" t="s">
        <v>740</v>
      </c>
      <c r="D648" t="s">
        <v>62</v>
      </c>
      <c r="E648" t="s">
        <v>22</v>
      </c>
    </row>
    <row r="649" spans="1:5">
      <c r="A649" s="6">
        <f>643</f>
        <v>643</v>
      </c>
      <c r="B649" s="7" t="s">
        <v>708</v>
      </c>
      <c r="C649" s="5" t="s">
        <v>741</v>
      </c>
      <c r="D649" t="s">
        <v>132</v>
      </c>
      <c r="E649" t="s">
        <v>13</v>
      </c>
    </row>
    <row r="650" spans="1:5">
      <c r="A650" s="6">
        <f>643</f>
        <v>643</v>
      </c>
      <c r="B650" s="7" t="s">
        <v>612</v>
      </c>
      <c r="C650" s="5" t="s">
        <v>742</v>
      </c>
      <c r="D650" t="s">
        <v>12</v>
      </c>
      <c r="E650" t="s">
        <v>13</v>
      </c>
    </row>
    <row r="651" spans="1:5">
      <c r="A651" s="6">
        <f>643</f>
        <v>643</v>
      </c>
      <c r="B651" s="7" t="s">
        <v>708</v>
      </c>
      <c r="C651" s="5" t="s">
        <v>743</v>
      </c>
      <c r="D651" t="s">
        <v>47</v>
      </c>
      <c r="E651" t="s">
        <v>10</v>
      </c>
    </row>
    <row r="652" spans="1:5">
      <c r="A652" s="6">
        <f>648</f>
        <v>648</v>
      </c>
      <c r="B652" s="7" t="s">
        <v>744</v>
      </c>
      <c r="C652" s="5" t="s">
        <v>745</v>
      </c>
      <c r="D652" t="s">
        <v>96</v>
      </c>
      <c r="E652" t="s">
        <v>22</v>
      </c>
    </row>
    <row r="653" spans="1:5">
      <c r="A653" s="6">
        <f>648</f>
        <v>648</v>
      </c>
      <c r="B653" s="7" t="s">
        <v>654</v>
      </c>
      <c r="C653" s="5" t="s">
        <v>746</v>
      </c>
      <c r="D653" t="s">
        <v>161</v>
      </c>
      <c r="E653" t="s">
        <v>13</v>
      </c>
    </row>
    <row r="654" spans="1:5">
      <c r="A654" s="6">
        <f>650</f>
        <v>650</v>
      </c>
      <c r="B654" s="7">
        <f>567</f>
        <v>567</v>
      </c>
      <c r="C654" s="5" t="s">
        <v>747</v>
      </c>
      <c r="D654" t="s">
        <v>140</v>
      </c>
      <c r="E654" t="s">
        <v>13</v>
      </c>
    </row>
    <row r="655" spans="1:5">
      <c r="A655" s="6">
        <f>650</f>
        <v>650</v>
      </c>
      <c r="B655" s="7" t="s">
        <v>612</v>
      </c>
      <c r="C655" s="5" t="s">
        <v>748</v>
      </c>
      <c r="D655" t="s">
        <v>197</v>
      </c>
      <c r="E655" t="s">
        <v>13</v>
      </c>
    </row>
    <row r="656" spans="1:5">
      <c r="A656" s="6">
        <f>650</f>
        <v>650</v>
      </c>
      <c r="B656" s="7" t="s">
        <v>708</v>
      </c>
      <c r="C656" s="5" t="s">
        <v>749</v>
      </c>
      <c r="D656" t="s">
        <v>750</v>
      </c>
      <c r="E656" t="s">
        <v>10</v>
      </c>
    </row>
    <row r="657" spans="1:5">
      <c r="A657" s="6">
        <f>650</f>
        <v>650</v>
      </c>
      <c r="B657" s="7" t="s">
        <v>663</v>
      </c>
      <c r="C657" s="5" t="s">
        <v>751</v>
      </c>
      <c r="D657" t="s">
        <v>132</v>
      </c>
      <c r="E657" t="s">
        <v>13</v>
      </c>
    </row>
    <row r="658" spans="1:5">
      <c r="A658" s="6">
        <f>654</f>
        <v>654</v>
      </c>
      <c r="B658" s="7" t="s">
        <v>616</v>
      </c>
      <c r="C658" s="5" t="s">
        <v>752</v>
      </c>
      <c r="D658" t="s">
        <v>30</v>
      </c>
      <c r="E658" t="s">
        <v>22</v>
      </c>
    </row>
    <row r="659" spans="1:5">
      <c r="A659" s="6">
        <f>654</f>
        <v>654</v>
      </c>
      <c r="B659" s="7" t="s">
        <v>633</v>
      </c>
      <c r="C659" s="5" t="s">
        <v>753</v>
      </c>
      <c r="D659" t="s">
        <v>432</v>
      </c>
      <c r="E659" t="s">
        <v>22</v>
      </c>
    </row>
    <row r="660" spans="1:5">
      <c r="A660" s="6">
        <f>654</f>
        <v>654</v>
      </c>
      <c r="B660" s="7" t="s">
        <v>719</v>
      </c>
      <c r="C660" s="5" t="s">
        <v>754</v>
      </c>
      <c r="D660" t="s">
        <v>62</v>
      </c>
      <c r="E660" t="s">
        <v>22</v>
      </c>
    </row>
    <row r="661" spans="1:5">
      <c r="A661" s="6">
        <f>654</f>
        <v>654</v>
      </c>
      <c r="B661" s="7" t="s">
        <v>719</v>
      </c>
      <c r="C661" s="5" t="s">
        <v>755</v>
      </c>
      <c r="D661" t="s">
        <v>49</v>
      </c>
      <c r="E661" t="s">
        <v>13</v>
      </c>
    </row>
    <row r="662" spans="1:5">
      <c r="A662" s="6">
        <f>654</f>
        <v>654</v>
      </c>
      <c r="B662" s="7" t="s">
        <v>616</v>
      </c>
      <c r="C662" s="5" t="s">
        <v>756</v>
      </c>
      <c r="D662" t="s">
        <v>418</v>
      </c>
      <c r="E662" t="s">
        <v>22</v>
      </c>
    </row>
    <row r="663" spans="1:5">
      <c r="A663" s="6">
        <f>654</f>
        <v>654</v>
      </c>
      <c r="B663" s="7" t="s">
        <v>654</v>
      </c>
      <c r="C663" s="5" t="s">
        <v>757</v>
      </c>
      <c r="D663" t="s">
        <v>9</v>
      </c>
      <c r="E663" t="s">
        <v>10</v>
      </c>
    </row>
    <row r="664" spans="1:5">
      <c r="A664" s="6">
        <f>660</f>
        <v>660</v>
      </c>
      <c r="B664" s="7" t="s">
        <v>686</v>
      </c>
      <c r="C664" s="5" t="s">
        <v>758</v>
      </c>
      <c r="D664" t="s">
        <v>275</v>
      </c>
      <c r="E664" t="s">
        <v>22</v>
      </c>
    </row>
    <row r="665" spans="1:5">
      <c r="A665" s="6">
        <f>660</f>
        <v>660</v>
      </c>
      <c r="B665" s="7" t="s">
        <v>612</v>
      </c>
      <c r="C665" s="5" t="s">
        <v>759</v>
      </c>
      <c r="D665" t="s">
        <v>132</v>
      </c>
      <c r="E665" t="s">
        <v>13</v>
      </c>
    </row>
    <row r="666" spans="1:5">
      <c r="A666" s="6">
        <f>660</f>
        <v>660</v>
      </c>
      <c r="B666" s="7" t="s">
        <v>612</v>
      </c>
      <c r="C666" s="5" t="s">
        <v>760</v>
      </c>
      <c r="D666" t="s">
        <v>12</v>
      </c>
      <c r="E666" t="s">
        <v>13</v>
      </c>
    </row>
    <row r="667" spans="1:5">
      <c r="A667" s="6">
        <f>660</f>
        <v>660</v>
      </c>
      <c r="B667" s="7" t="s">
        <v>708</v>
      </c>
      <c r="C667" s="5" t="s">
        <v>761</v>
      </c>
      <c r="D667" t="s">
        <v>47</v>
      </c>
      <c r="E667" t="s">
        <v>10</v>
      </c>
    </row>
    <row r="668" spans="1:5">
      <c r="A668" s="6">
        <f>664</f>
        <v>664</v>
      </c>
      <c r="B668" s="7" t="s">
        <v>677</v>
      </c>
      <c r="C668" s="5" t="s">
        <v>762</v>
      </c>
      <c r="D668" t="s">
        <v>418</v>
      </c>
      <c r="E668" t="s">
        <v>22</v>
      </c>
    </row>
    <row r="669" spans="1:5">
      <c r="A669" s="6">
        <f>664</f>
        <v>664</v>
      </c>
      <c r="B669" s="7" t="s">
        <v>616</v>
      </c>
      <c r="C669" s="5" t="s">
        <v>763</v>
      </c>
      <c r="D669" t="s">
        <v>165</v>
      </c>
      <c r="E669" t="s">
        <v>22</v>
      </c>
    </row>
    <row r="670" spans="1:5">
      <c r="A670" s="6">
        <f>664</f>
        <v>664</v>
      </c>
      <c r="B670" s="7" t="s">
        <v>677</v>
      </c>
      <c r="C670" s="5" t="s">
        <v>764</v>
      </c>
      <c r="D670" t="s">
        <v>165</v>
      </c>
      <c r="E670" t="s">
        <v>22</v>
      </c>
    </row>
    <row r="671" spans="1:5">
      <c r="A671" s="6">
        <f>664</f>
        <v>664</v>
      </c>
      <c r="B671" s="7" t="s">
        <v>614</v>
      </c>
      <c r="C671" s="5" t="s">
        <v>765</v>
      </c>
      <c r="D671" t="s">
        <v>9</v>
      </c>
      <c r="E671" t="s">
        <v>10</v>
      </c>
    </row>
    <row r="672" spans="1:5">
      <c r="A672" s="6">
        <f>668</f>
        <v>668</v>
      </c>
      <c r="B672" s="7" t="s">
        <v>766</v>
      </c>
      <c r="C672" s="5" t="s">
        <v>767</v>
      </c>
      <c r="D672" t="s">
        <v>165</v>
      </c>
      <c r="E672" t="s">
        <v>22</v>
      </c>
    </row>
    <row r="673" spans="1:5">
      <c r="A673" s="6">
        <f>668</f>
        <v>668</v>
      </c>
      <c r="B673" s="7" t="s">
        <v>602</v>
      </c>
      <c r="C673" s="5" t="s">
        <v>768</v>
      </c>
      <c r="D673" t="s">
        <v>91</v>
      </c>
      <c r="E673" t="s">
        <v>22</v>
      </c>
    </row>
    <row r="674" spans="1:5">
      <c r="A674" s="6">
        <f>668</f>
        <v>668</v>
      </c>
      <c r="B674" s="7" t="s">
        <v>686</v>
      </c>
      <c r="C674" s="5" t="s">
        <v>769</v>
      </c>
      <c r="D674" t="s">
        <v>197</v>
      </c>
      <c r="E674" t="s">
        <v>13</v>
      </c>
    </row>
    <row r="675" spans="1:5">
      <c r="A675" s="6">
        <f>668</f>
        <v>668</v>
      </c>
      <c r="B675" s="7" t="s">
        <v>633</v>
      </c>
      <c r="C675" s="5" t="s">
        <v>770</v>
      </c>
      <c r="D675" t="s">
        <v>9</v>
      </c>
      <c r="E675" t="s">
        <v>10</v>
      </c>
    </row>
    <row r="676" spans="1:5">
      <c r="A676" s="6">
        <f>668</f>
        <v>668</v>
      </c>
      <c r="B676" s="7" t="s">
        <v>639</v>
      </c>
      <c r="C676" s="5" t="s">
        <v>771</v>
      </c>
      <c r="D676" t="s">
        <v>320</v>
      </c>
      <c r="E676" t="s">
        <v>13</v>
      </c>
    </row>
    <row r="677" spans="1:5">
      <c r="A677" s="6">
        <f>673</f>
        <v>673</v>
      </c>
      <c r="B677" s="7" t="s">
        <v>633</v>
      </c>
      <c r="C677" s="5" t="s">
        <v>772</v>
      </c>
      <c r="D677" t="s">
        <v>30</v>
      </c>
      <c r="E677" t="s">
        <v>22</v>
      </c>
    </row>
    <row r="678" spans="1:5">
      <c r="A678" s="6">
        <f>673</f>
        <v>673</v>
      </c>
      <c r="B678" s="7" t="s">
        <v>614</v>
      </c>
      <c r="C678" s="5" t="s">
        <v>773</v>
      </c>
      <c r="D678" t="s">
        <v>9</v>
      </c>
      <c r="E678" t="s">
        <v>10</v>
      </c>
    </row>
    <row r="679" spans="1:5">
      <c r="A679" s="6">
        <f>673</f>
        <v>673</v>
      </c>
      <c r="B679" s="7" t="s">
        <v>766</v>
      </c>
      <c r="C679" s="5" t="s">
        <v>774</v>
      </c>
      <c r="D679" t="s">
        <v>42</v>
      </c>
      <c r="E679" t="s">
        <v>13</v>
      </c>
    </row>
    <row r="680" spans="1:5">
      <c r="A680" s="6">
        <f>676</f>
        <v>676</v>
      </c>
      <c r="B680" s="7" t="s">
        <v>633</v>
      </c>
      <c r="C680" s="5" t="s">
        <v>775</v>
      </c>
      <c r="D680" t="s">
        <v>291</v>
      </c>
      <c r="E680" t="s">
        <v>22</v>
      </c>
    </row>
    <row r="681" spans="1:5">
      <c r="A681" s="6">
        <f>676</f>
        <v>676</v>
      </c>
      <c r="B681" s="7" t="s">
        <v>719</v>
      </c>
      <c r="C681" s="5" t="s">
        <v>776</v>
      </c>
      <c r="D681" t="s">
        <v>165</v>
      </c>
      <c r="E681" t="s">
        <v>22</v>
      </c>
    </row>
    <row r="682" spans="1:5">
      <c r="A682" s="6">
        <f>678</f>
        <v>678</v>
      </c>
      <c r="B682" s="7" t="s">
        <v>654</v>
      </c>
      <c r="C682" s="5" t="s">
        <v>777</v>
      </c>
      <c r="D682" t="s">
        <v>225</v>
      </c>
      <c r="E682" t="s">
        <v>22</v>
      </c>
    </row>
    <row r="683" spans="1:5">
      <c r="A683" s="6">
        <f>678</f>
        <v>678</v>
      </c>
      <c r="B683" s="7" t="s">
        <v>686</v>
      </c>
      <c r="C683" s="5" t="s">
        <v>778</v>
      </c>
      <c r="D683" t="s">
        <v>275</v>
      </c>
      <c r="E683" t="s">
        <v>22</v>
      </c>
    </row>
    <row r="684" spans="1:5">
      <c r="A684" s="6">
        <f>680</f>
        <v>680</v>
      </c>
      <c r="B684" s="7" t="s">
        <v>639</v>
      </c>
      <c r="C684" s="5" t="s">
        <v>779</v>
      </c>
      <c r="D684" t="s">
        <v>62</v>
      </c>
      <c r="E684" t="s">
        <v>22</v>
      </c>
    </row>
    <row r="685" spans="1:5">
      <c r="A685" s="6">
        <f>680</f>
        <v>680</v>
      </c>
      <c r="B685" s="7" t="s">
        <v>744</v>
      </c>
      <c r="C685" s="5" t="s">
        <v>780</v>
      </c>
      <c r="D685" t="s">
        <v>30</v>
      </c>
      <c r="E685" t="s">
        <v>22</v>
      </c>
    </row>
    <row r="686" spans="1:5">
      <c r="A686" s="6">
        <f>680</f>
        <v>680</v>
      </c>
      <c r="B686" s="7" t="s">
        <v>633</v>
      </c>
      <c r="C686" s="5" t="s">
        <v>781</v>
      </c>
      <c r="D686" t="s">
        <v>59</v>
      </c>
      <c r="E686" t="s">
        <v>22</v>
      </c>
    </row>
    <row r="687" spans="1:5">
      <c r="A687" s="6">
        <f>680</f>
        <v>680</v>
      </c>
      <c r="B687" s="7" t="s">
        <v>766</v>
      </c>
      <c r="C687" s="5" t="s">
        <v>782</v>
      </c>
      <c r="D687" t="s">
        <v>238</v>
      </c>
      <c r="E687" t="s">
        <v>22</v>
      </c>
    </row>
    <row r="688" spans="1:5">
      <c r="A688" s="6">
        <f>684</f>
        <v>684</v>
      </c>
      <c r="B688" s="7" t="s">
        <v>708</v>
      </c>
      <c r="C688" s="5" t="s">
        <v>783</v>
      </c>
      <c r="D688" t="s">
        <v>784</v>
      </c>
      <c r="E688" t="s">
        <v>13</v>
      </c>
    </row>
    <row r="689" spans="1:5">
      <c r="A689" s="6">
        <f>684</f>
        <v>684</v>
      </c>
      <c r="B689" s="7" t="s">
        <v>677</v>
      </c>
      <c r="C689" s="5" t="s">
        <v>785</v>
      </c>
      <c r="D689" t="s">
        <v>557</v>
      </c>
      <c r="E689" t="s">
        <v>22</v>
      </c>
    </row>
    <row r="690" spans="1:5">
      <c r="A690" s="6">
        <f>686</f>
        <v>686</v>
      </c>
      <c r="B690" s="7" t="s">
        <v>602</v>
      </c>
      <c r="C690" s="5" t="s">
        <v>786</v>
      </c>
      <c r="D690" t="s">
        <v>30</v>
      </c>
      <c r="E690" t="s">
        <v>22</v>
      </c>
    </row>
    <row r="691" spans="1:5">
      <c r="A691" s="6">
        <f>686</f>
        <v>686</v>
      </c>
      <c r="B691" s="7"/>
      <c r="C691" s="5" t="s">
        <v>787</v>
      </c>
      <c r="D691" t="s">
        <v>527</v>
      </c>
      <c r="E691" t="s">
        <v>22</v>
      </c>
    </row>
    <row r="692" spans="1:5">
      <c r="A692" s="6">
        <f>688</f>
        <v>688</v>
      </c>
      <c r="B692" s="7" t="s">
        <v>788</v>
      </c>
      <c r="C692" s="5" t="s">
        <v>789</v>
      </c>
      <c r="D692" t="s">
        <v>790</v>
      </c>
      <c r="E692" t="s">
        <v>22</v>
      </c>
    </row>
    <row r="693" spans="1:5">
      <c r="A693" s="6">
        <f>688</f>
        <v>688</v>
      </c>
      <c r="B693" s="7">
        <f>576</f>
        <v>576</v>
      </c>
      <c r="C693" s="5" t="s">
        <v>791</v>
      </c>
      <c r="D693" t="s">
        <v>140</v>
      </c>
      <c r="E693" t="s">
        <v>13</v>
      </c>
    </row>
    <row r="694" spans="1:5">
      <c r="A694" s="6">
        <f>688</f>
        <v>688</v>
      </c>
      <c r="B694" s="7" t="s">
        <v>792</v>
      </c>
      <c r="C694" s="5" t="s">
        <v>793</v>
      </c>
      <c r="D694" t="s">
        <v>49</v>
      </c>
      <c r="E694" t="s">
        <v>13</v>
      </c>
    </row>
    <row r="695" spans="1:5">
      <c r="A695" s="6">
        <f>691</f>
        <v>691</v>
      </c>
      <c r="B695" s="7" t="s">
        <v>647</v>
      </c>
      <c r="C695" s="5" t="s">
        <v>794</v>
      </c>
      <c r="D695" t="s">
        <v>795</v>
      </c>
      <c r="E695" t="s">
        <v>22</v>
      </c>
    </row>
    <row r="696" spans="1:5">
      <c r="A696" s="6">
        <f>691</f>
        <v>691</v>
      </c>
      <c r="B696" s="7" t="s">
        <v>663</v>
      </c>
      <c r="C696" s="5" t="s">
        <v>796</v>
      </c>
      <c r="D696" t="s">
        <v>144</v>
      </c>
      <c r="E696" t="s">
        <v>10</v>
      </c>
    </row>
    <row r="697" spans="1:5">
      <c r="A697" s="6">
        <f>691</f>
        <v>691</v>
      </c>
      <c r="B697" s="7" t="s">
        <v>703</v>
      </c>
      <c r="C697" s="5" t="s">
        <v>797</v>
      </c>
      <c r="D697" t="s">
        <v>42</v>
      </c>
      <c r="E697" t="s">
        <v>13</v>
      </c>
    </row>
    <row r="698" spans="1:5">
      <c r="A698" s="6">
        <f>691</f>
        <v>691</v>
      </c>
      <c r="B698" s="7" t="s">
        <v>798</v>
      </c>
      <c r="C698" s="5" t="s">
        <v>799</v>
      </c>
      <c r="D698" t="s">
        <v>165</v>
      </c>
      <c r="E698" t="s">
        <v>22</v>
      </c>
    </row>
    <row r="699" spans="1:5">
      <c r="A699" s="6">
        <v>695</v>
      </c>
      <c r="B699" s="7" t="s">
        <v>612</v>
      </c>
      <c r="C699" s="5" t="s">
        <v>800</v>
      </c>
      <c r="D699" t="s">
        <v>9</v>
      </c>
      <c r="E699" t="s">
        <v>10</v>
      </c>
    </row>
    <row r="700" spans="1:5">
      <c r="A700" s="6">
        <v>696</v>
      </c>
      <c r="B700" s="7" t="s">
        <v>633</v>
      </c>
      <c r="C700" s="5" t="s">
        <v>801</v>
      </c>
      <c r="D700" t="s">
        <v>165</v>
      </c>
      <c r="E700" t="s">
        <v>22</v>
      </c>
    </row>
    <row r="701" spans="1:5">
      <c r="A701" s="11" t="s">
        <v>802</v>
      </c>
      <c r="B701" s="7"/>
      <c r="C701" s="10" t="s">
        <v>803</v>
      </c>
      <c r="D701" t="s">
        <v>42</v>
      </c>
      <c r="E701" t="s">
        <v>13</v>
      </c>
    </row>
    <row r="702" spans="1:5">
      <c r="A702" s="6">
        <f>697</f>
        <v>697</v>
      </c>
      <c r="B702" s="7" t="s">
        <v>766</v>
      </c>
      <c r="C702" s="5" t="s">
        <v>804</v>
      </c>
      <c r="D702" t="s">
        <v>325</v>
      </c>
      <c r="E702" t="s">
        <v>22</v>
      </c>
    </row>
    <row r="703" spans="1:5">
      <c r="A703" s="6">
        <f>697</f>
        <v>697</v>
      </c>
      <c r="B703" s="7" t="s">
        <v>614</v>
      </c>
      <c r="C703" s="5" t="s">
        <v>805</v>
      </c>
      <c r="D703" t="s">
        <v>30</v>
      </c>
      <c r="E703" t="s">
        <v>22</v>
      </c>
    </row>
    <row r="704" spans="1:5">
      <c r="A704" s="6">
        <f>697</f>
        <v>697</v>
      </c>
      <c r="B704" s="7" t="s">
        <v>686</v>
      </c>
      <c r="C704" s="5" t="s">
        <v>806</v>
      </c>
      <c r="D704" t="s">
        <v>213</v>
      </c>
      <c r="E704" t="s">
        <v>22</v>
      </c>
    </row>
    <row r="705" spans="1:5">
      <c r="A705" s="6">
        <f>697</f>
        <v>697</v>
      </c>
      <c r="B705" s="7" t="s">
        <v>708</v>
      </c>
      <c r="C705" s="5" t="s">
        <v>807</v>
      </c>
      <c r="D705" t="s">
        <v>59</v>
      </c>
      <c r="E705" t="s">
        <v>22</v>
      </c>
    </row>
    <row r="706" spans="1:5">
      <c r="A706" s="6">
        <f>697</f>
        <v>697</v>
      </c>
      <c r="B706" s="7" t="s">
        <v>654</v>
      </c>
      <c r="C706" s="5" t="s">
        <v>808</v>
      </c>
      <c r="D706" t="s">
        <v>206</v>
      </c>
      <c r="E706" t="s">
        <v>13</v>
      </c>
    </row>
    <row r="707" spans="1:5">
      <c r="A707" s="6">
        <f>697</f>
        <v>697</v>
      </c>
      <c r="B707" s="7" t="s">
        <v>647</v>
      </c>
      <c r="C707" s="5" t="s">
        <v>809</v>
      </c>
      <c r="D707" t="s">
        <v>197</v>
      </c>
      <c r="E707" t="s">
        <v>13</v>
      </c>
    </row>
    <row r="708" spans="1:5">
      <c r="A708" s="6">
        <f>697</f>
        <v>697</v>
      </c>
      <c r="B708" s="7" t="s">
        <v>633</v>
      </c>
      <c r="C708" s="5" t="s">
        <v>810</v>
      </c>
      <c r="D708" t="s">
        <v>9</v>
      </c>
      <c r="E708" t="s">
        <v>10</v>
      </c>
    </row>
    <row r="709" spans="1:5">
      <c r="A709" s="6" t="s">
        <v>614</v>
      </c>
      <c r="B709" s="7" t="s">
        <v>616</v>
      </c>
      <c r="C709" s="5" t="s">
        <v>811</v>
      </c>
      <c r="D709" t="s">
        <v>62</v>
      </c>
      <c r="E709" t="s">
        <v>22</v>
      </c>
    </row>
    <row r="710" spans="1:5">
      <c r="A710" s="6" t="s">
        <v>614</v>
      </c>
      <c r="B710" s="7" t="s">
        <v>812</v>
      </c>
      <c r="C710" s="5" t="s">
        <v>813</v>
      </c>
      <c r="D710" t="s">
        <v>272</v>
      </c>
      <c r="E710" t="s">
        <v>22</v>
      </c>
    </row>
    <row r="711" spans="1:5">
      <c r="A711" s="6" t="s">
        <v>614</v>
      </c>
      <c r="B711" s="7" t="s">
        <v>677</v>
      </c>
      <c r="C711" s="5" t="s">
        <v>814</v>
      </c>
      <c r="D711" t="s">
        <v>26</v>
      </c>
      <c r="E711" t="s">
        <v>22</v>
      </c>
    </row>
    <row r="712" spans="1:5">
      <c r="A712" s="6" t="s">
        <v>614</v>
      </c>
      <c r="B712" s="7">
        <f>565</f>
        <v>565</v>
      </c>
      <c r="C712" s="5" t="s">
        <v>815</v>
      </c>
      <c r="D712" t="s">
        <v>30</v>
      </c>
      <c r="E712" t="s">
        <v>22</v>
      </c>
    </row>
    <row r="713" spans="1:5">
      <c r="A713" s="6" t="s">
        <v>614</v>
      </c>
      <c r="B713" s="7" t="s">
        <v>663</v>
      </c>
      <c r="C713" s="5" t="s">
        <v>816</v>
      </c>
      <c r="D713" t="s">
        <v>381</v>
      </c>
      <c r="E713" t="s">
        <v>22</v>
      </c>
    </row>
    <row r="714" spans="1:5">
      <c r="A714" s="6" t="s">
        <v>614</v>
      </c>
      <c r="B714" s="7" t="s">
        <v>663</v>
      </c>
      <c r="C714" s="5" t="s">
        <v>817</v>
      </c>
      <c r="D714" t="s">
        <v>178</v>
      </c>
      <c r="E714" t="s">
        <v>10</v>
      </c>
    </row>
    <row r="715" spans="1:5">
      <c r="A715" s="6" t="s">
        <v>614</v>
      </c>
      <c r="B715" s="7" t="s">
        <v>703</v>
      </c>
      <c r="C715" s="5" t="s">
        <v>818</v>
      </c>
      <c r="D715" t="s">
        <v>9</v>
      </c>
      <c r="E715" t="s">
        <v>10</v>
      </c>
    </row>
    <row r="716" spans="1:5">
      <c r="A716" s="6" t="s">
        <v>614</v>
      </c>
      <c r="B716" s="7" t="s">
        <v>639</v>
      </c>
      <c r="C716" s="5" t="s">
        <v>819</v>
      </c>
      <c r="D716" t="s">
        <v>820</v>
      </c>
      <c r="E716" t="s">
        <v>13</v>
      </c>
    </row>
    <row r="717" spans="1:5">
      <c r="A717" s="6" t="s">
        <v>677</v>
      </c>
      <c r="B717" s="7" t="s">
        <v>766</v>
      </c>
      <c r="C717" s="5" t="s">
        <v>821</v>
      </c>
      <c r="D717" t="s">
        <v>91</v>
      </c>
      <c r="E717" t="s">
        <v>22</v>
      </c>
    </row>
    <row r="718" spans="1:5">
      <c r="A718" s="6" t="s">
        <v>677</v>
      </c>
      <c r="B718" s="7" t="s">
        <v>719</v>
      </c>
      <c r="C718" s="5" t="s">
        <v>822</v>
      </c>
      <c r="D718" t="s">
        <v>651</v>
      </c>
      <c r="E718" t="s">
        <v>13</v>
      </c>
    </row>
    <row r="719" spans="1:5">
      <c r="A719" s="6" t="s">
        <v>677</v>
      </c>
      <c r="B719" s="7" t="s">
        <v>719</v>
      </c>
      <c r="C719" s="5" t="s">
        <v>823</v>
      </c>
      <c r="D719" t="s">
        <v>9</v>
      </c>
      <c r="E719" t="s">
        <v>10</v>
      </c>
    </row>
    <row r="720" spans="1:5">
      <c r="A720" s="6" t="s">
        <v>677</v>
      </c>
      <c r="B720" s="7" t="s">
        <v>616</v>
      </c>
      <c r="C720" s="5" t="s">
        <v>824</v>
      </c>
      <c r="D720" t="s">
        <v>12</v>
      </c>
      <c r="E720" t="s">
        <v>13</v>
      </c>
    </row>
    <row r="721" spans="1:5">
      <c r="A721" s="6" t="s">
        <v>677</v>
      </c>
      <c r="B721" s="7" t="s">
        <v>708</v>
      </c>
      <c r="C721" s="5" t="s">
        <v>825</v>
      </c>
      <c r="D721" t="s">
        <v>284</v>
      </c>
      <c r="E721" t="s">
        <v>13</v>
      </c>
    </row>
    <row r="722" spans="1:5">
      <c r="A722" s="6" t="s">
        <v>677</v>
      </c>
      <c r="B722" s="7">
        <v>595</v>
      </c>
      <c r="C722" s="5" t="s">
        <v>826</v>
      </c>
      <c r="D722" t="s">
        <v>140</v>
      </c>
      <c r="E722" t="s">
        <v>13</v>
      </c>
    </row>
    <row r="723" spans="1:5">
      <c r="A723" s="6" t="s">
        <v>677</v>
      </c>
      <c r="B723" s="7" t="s">
        <v>827</v>
      </c>
      <c r="C723" s="5" t="s">
        <v>828</v>
      </c>
      <c r="D723" t="s">
        <v>42</v>
      </c>
      <c r="E723" t="s">
        <v>13</v>
      </c>
    </row>
    <row r="724" spans="1:5">
      <c r="A724" s="6" t="s">
        <v>677</v>
      </c>
      <c r="B724" s="7" t="s">
        <v>766</v>
      </c>
      <c r="C724" s="5" t="s">
        <v>829</v>
      </c>
      <c r="D724" t="s">
        <v>47</v>
      </c>
      <c r="E724" t="s">
        <v>10</v>
      </c>
    </row>
    <row r="725" spans="1:5">
      <c r="A725" s="6" t="s">
        <v>677</v>
      </c>
      <c r="B725" s="7" t="s">
        <v>612</v>
      </c>
      <c r="C725" s="5" t="s">
        <v>830</v>
      </c>
      <c r="D725" t="s">
        <v>42</v>
      </c>
      <c r="E725" t="s">
        <v>13</v>
      </c>
    </row>
    <row r="726" spans="1:5">
      <c r="A726" s="6" t="s">
        <v>677</v>
      </c>
      <c r="B726" s="7" t="s">
        <v>719</v>
      </c>
      <c r="C726" s="5" t="s">
        <v>831</v>
      </c>
      <c r="D726" t="s">
        <v>49</v>
      </c>
      <c r="E726" t="s">
        <v>13</v>
      </c>
    </row>
    <row r="727" spans="1:5">
      <c r="A727" s="6" t="s">
        <v>677</v>
      </c>
      <c r="B727" s="7" t="s">
        <v>614</v>
      </c>
      <c r="C727" s="5" t="s">
        <v>832</v>
      </c>
      <c r="D727" t="s">
        <v>9</v>
      </c>
      <c r="E727" t="s">
        <v>10</v>
      </c>
    </row>
    <row r="728" spans="1:5">
      <c r="A728" s="6" t="s">
        <v>719</v>
      </c>
      <c r="B728" s="7" t="s">
        <v>677</v>
      </c>
      <c r="C728" s="5" t="s">
        <v>833</v>
      </c>
      <c r="D728" t="s">
        <v>140</v>
      </c>
      <c r="E728" t="s">
        <v>13</v>
      </c>
    </row>
    <row r="729" spans="1:5">
      <c r="A729" s="6" t="s">
        <v>719</v>
      </c>
      <c r="B729" s="7" t="s">
        <v>812</v>
      </c>
      <c r="C729" s="5" t="s">
        <v>834</v>
      </c>
      <c r="D729" t="s">
        <v>544</v>
      </c>
      <c r="E729" t="s">
        <v>22</v>
      </c>
    </row>
    <row r="730" spans="1:5">
      <c r="A730" s="6" t="s">
        <v>719</v>
      </c>
      <c r="B730" s="7" t="s">
        <v>663</v>
      </c>
      <c r="C730" s="5" t="s">
        <v>835</v>
      </c>
      <c r="D730" t="s">
        <v>418</v>
      </c>
      <c r="E730" t="s">
        <v>22</v>
      </c>
    </row>
    <row r="731" spans="1:5">
      <c r="A731" s="6" t="s">
        <v>719</v>
      </c>
      <c r="B731" s="7"/>
      <c r="C731" s="5" t="s">
        <v>836</v>
      </c>
      <c r="D731" t="s">
        <v>96</v>
      </c>
      <c r="E731" t="s">
        <v>22</v>
      </c>
    </row>
    <row r="732" spans="1:5">
      <c r="A732" s="6" t="s">
        <v>719</v>
      </c>
      <c r="B732" s="7" t="s">
        <v>614</v>
      </c>
      <c r="C732" s="5" t="s">
        <v>837</v>
      </c>
      <c r="D732" t="s">
        <v>838</v>
      </c>
      <c r="E732" t="s">
        <v>13</v>
      </c>
    </row>
    <row r="733" spans="1:5">
      <c r="A733" s="6" t="s">
        <v>719</v>
      </c>
      <c r="B733" s="7" t="s">
        <v>616</v>
      </c>
      <c r="C733" s="5" t="s">
        <v>839</v>
      </c>
      <c r="D733" t="s">
        <v>9</v>
      </c>
      <c r="E733" t="s">
        <v>10</v>
      </c>
    </row>
    <row r="734" spans="1:5">
      <c r="A734" s="6" t="s">
        <v>719</v>
      </c>
      <c r="B734" s="7" t="s">
        <v>744</v>
      </c>
      <c r="C734" s="5" t="s">
        <v>840</v>
      </c>
      <c r="D734" t="s">
        <v>9</v>
      </c>
      <c r="E734" t="s">
        <v>10</v>
      </c>
    </row>
    <row r="735" spans="1:5">
      <c r="A735" s="6" t="s">
        <v>719</v>
      </c>
      <c r="B735" s="7" t="s">
        <v>744</v>
      </c>
      <c r="C735" s="5" t="s">
        <v>841</v>
      </c>
      <c r="D735" t="s">
        <v>421</v>
      </c>
      <c r="E735" t="s">
        <v>13</v>
      </c>
    </row>
    <row r="736" spans="1:5">
      <c r="A736" s="6" t="s">
        <v>719</v>
      </c>
      <c r="B736" s="7" t="s">
        <v>703</v>
      </c>
      <c r="C736" s="5" t="s">
        <v>842</v>
      </c>
      <c r="D736" t="s">
        <v>12</v>
      </c>
      <c r="E736" t="s">
        <v>13</v>
      </c>
    </row>
    <row r="737" spans="1:5">
      <c r="A737" s="6" t="s">
        <v>792</v>
      </c>
      <c r="B737" s="7" t="s">
        <v>654</v>
      </c>
      <c r="C737" s="5" t="s">
        <v>843</v>
      </c>
      <c r="D737" t="s">
        <v>213</v>
      </c>
      <c r="E737" t="s">
        <v>22</v>
      </c>
    </row>
    <row r="738" spans="1:5">
      <c r="A738" s="6" t="s">
        <v>792</v>
      </c>
      <c r="B738" s="7" t="s">
        <v>602</v>
      </c>
      <c r="C738" s="5" t="s">
        <v>844</v>
      </c>
      <c r="D738" t="s">
        <v>140</v>
      </c>
      <c r="E738" t="s">
        <v>13</v>
      </c>
    </row>
    <row r="739" spans="1:5">
      <c r="A739" s="6" t="s">
        <v>792</v>
      </c>
      <c r="B739" s="7" t="s">
        <v>614</v>
      </c>
      <c r="C739" s="5" t="s">
        <v>845</v>
      </c>
      <c r="D739" t="s">
        <v>165</v>
      </c>
      <c r="E739" t="s">
        <v>22</v>
      </c>
    </row>
    <row r="740" spans="1:5">
      <c r="A740" s="6" t="s">
        <v>792</v>
      </c>
      <c r="B740" s="7" t="s">
        <v>616</v>
      </c>
      <c r="C740" s="5" t="s">
        <v>846</v>
      </c>
      <c r="D740" t="s">
        <v>96</v>
      </c>
      <c r="E740" t="s">
        <v>22</v>
      </c>
    </row>
    <row r="741" spans="1:5">
      <c r="A741" s="6" t="s">
        <v>792</v>
      </c>
      <c r="B741" s="7"/>
      <c r="C741" s="5" t="s">
        <v>847</v>
      </c>
      <c r="D741" t="s">
        <v>84</v>
      </c>
      <c r="E741" t="s">
        <v>22</v>
      </c>
    </row>
    <row r="742" spans="1:5">
      <c r="A742" s="6" t="s">
        <v>792</v>
      </c>
      <c r="B742" s="7" t="s">
        <v>708</v>
      </c>
      <c r="C742" s="5" t="s">
        <v>848</v>
      </c>
      <c r="D742" t="s">
        <v>849</v>
      </c>
      <c r="E742" t="s">
        <v>13</v>
      </c>
    </row>
    <row r="743" spans="1:5">
      <c r="A743" s="6" t="s">
        <v>792</v>
      </c>
      <c r="B743" s="7" t="s">
        <v>812</v>
      </c>
      <c r="C743" s="5" t="s">
        <v>850</v>
      </c>
      <c r="D743" t="s">
        <v>9</v>
      </c>
      <c r="E743" t="s">
        <v>10</v>
      </c>
    </row>
    <row r="744" spans="1:5">
      <c r="A744" s="6" t="s">
        <v>792</v>
      </c>
      <c r="B744" s="7" t="s">
        <v>663</v>
      </c>
      <c r="C744" s="5" t="s">
        <v>851</v>
      </c>
      <c r="D744" t="s">
        <v>852</v>
      </c>
      <c r="E744" t="s">
        <v>10</v>
      </c>
    </row>
    <row r="745" spans="1:5">
      <c r="A745" s="6" t="s">
        <v>792</v>
      </c>
      <c r="B745" s="7" t="s">
        <v>853</v>
      </c>
      <c r="C745" s="5" t="s">
        <v>854</v>
      </c>
      <c r="D745" t="s">
        <v>855</v>
      </c>
      <c r="E745" t="s">
        <v>194</v>
      </c>
    </row>
    <row r="746" spans="1:5">
      <c r="A746" s="6" t="s">
        <v>792</v>
      </c>
      <c r="B746" s="7" t="s">
        <v>856</v>
      </c>
      <c r="C746" s="5" t="s">
        <v>857</v>
      </c>
      <c r="D746" t="s">
        <v>325</v>
      </c>
      <c r="E746" t="s">
        <v>22</v>
      </c>
    </row>
    <row r="747" spans="1:5">
      <c r="A747" s="6" t="s">
        <v>703</v>
      </c>
      <c r="B747" s="7" t="s">
        <v>708</v>
      </c>
      <c r="C747" s="5" t="s">
        <v>858</v>
      </c>
      <c r="D747" t="s">
        <v>12</v>
      </c>
      <c r="E747" t="s">
        <v>13</v>
      </c>
    </row>
    <row r="748" spans="1:5">
      <c r="A748" s="6" t="s">
        <v>703</v>
      </c>
      <c r="B748" s="7" t="s">
        <v>744</v>
      </c>
      <c r="C748" s="5" t="s">
        <v>859</v>
      </c>
      <c r="D748" t="s">
        <v>328</v>
      </c>
      <c r="E748" t="s">
        <v>13</v>
      </c>
    </row>
    <row r="749" spans="1:5">
      <c r="A749" s="6" t="s">
        <v>703</v>
      </c>
      <c r="B749" s="7" t="s">
        <v>719</v>
      </c>
      <c r="C749" s="5" t="s">
        <v>860</v>
      </c>
      <c r="D749" t="s">
        <v>9</v>
      </c>
      <c r="E749" t="s">
        <v>10</v>
      </c>
    </row>
    <row r="750" spans="1:5">
      <c r="A750" s="6" t="s">
        <v>703</v>
      </c>
      <c r="B750" s="7" t="s">
        <v>827</v>
      </c>
      <c r="C750" s="5" t="s">
        <v>861</v>
      </c>
      <c r="D750" t="s">
        <v>516</v>
      </c>
      <c r="E750" t="s">
        <v>13</v>
      </c>
    </row>
    <row r="751" spans="1:5">
      <c r="A751" s="6" t="s">
        <v>703</v>
      </c>
      <c r="B751" s="7" t="s">
        <v>677</v>
      </c>
      <c r="C751" s="5" t="s">
        <v>862</v>
      </c>
      <c r="D751" t="s">
        <v>140</v>
      </c>
      <c r="E751" t="s">
        <v>13</v>
      </c>
    </row>
    <row r="752" spans="1:5">
      <c r="A752" s="6" t="s">
        <v>703</v>
      </c>
      <c r="B752" s="7" t="s">
        <v>856</v>
      </c>
      <c r="C752" s="5" t="s">
        <v>863</v>
      </c>
      <c r="D752" t="s">
        <v>381</v>
      </c>
      <c r="E752" t="s">
        <v>22</v>
      </c>
    </row>
    <row r="753" spans="1:5">
      <c r="A753" s="6" t="s">
        <v>703</v>
      </c>
      <c r="B753" s="7" t="s">
        <v>766</v>
      </c>
      <c r="C753" s="5" t="s">
        <v>864</v>
      </c>
      <c r="D753" t="s">
        <v>9</v>
      </c>
      <c r="E753" t="s">
        <v>10</v>
      </c>
    </row>
    <row r="754" spans="1:5">
      <c r="A754" s="6" t="s">
        <v>703</v>
      </c>
      <c r="B754" s="7" t="s">
        <v>766</v>
      </c>
      <c r="C754" s="5" t="s">
        <v>865</v>
      </c>
      <c r="D754" t="s">
        <v>62</v>
      </c>
      <c r="E754" t="s">
        <v>22</v>
      </c>
    </row>
    <row r="755" spans="1:5">
      <c r="A755" s="6" t="s">
        <v>703</v>
      </c>
      <c r="B755" s="7" t="s">
        <v>766</v>
      </c>
      <c r="C755" s="5" t="s">
        <v>866</v>
      </c>
      <c r="D755" t="s">
        <v>867</v>
      </c>
      <c r="E755" t="s">
        <v>22</v>
      </c>
    </row>
    <row r="756" spans="1:5">
      <c r="A756" s="6" t="s">
        <v>703</v>
      </c>
      <c r="B756" s="7" t="s">
        <v>827</v>
      </c>
      <c r="C756" s="5" t="s">
        <v>868</v>
      </c>
      <c r="D756" t="s">
        <v>869</v>
      </c>
      <c r="E756" t="s">
        <v>13</v>
      </c>
    </row>
    <row r="757" spans="1:5">
      <c r="A757" s="6" t="s">
        <v>703</v>
      </c>
      <c r="B757" s="7" t="s">
        <v>827</v>
      </c>
      <c r="C757" s="5" t="s">
        <v>870</v>
      </c>
      <c r="D757" t="s">
        <v>132</v>
      </c>
      <c r="E757" t="s">
        <v>13</v>
      </c>
    </row>
    <row r="758" spans="1:5">
      <c r="A758" s="6" t="s">
        <v>703</v>
      </c>
      <c r="B758" s="7" t="s">
        <v>853</v>
      </c>
      <c r="C758" s="5" t="s">
        <v>871</v>
      </c>
      <c r="D758" t="s">
        <v>651</v>
      </c>
      <c r="E758" t="s">
        <v>13</v>
      </c>
    </row>
    <row r="759" spans="1:5">
      <c r="A759" s="6" t="s">
        <v>703</v>
      </c>
      <c r="B759" s="7" t="s">
        <v>703</v>
      </c>
      <c r="C759" s="5" t="s">
        <v>872</v>
      </c>
      <c r="D759" t="s">
        <v>36</v>
      </c>
      <c r="E759" t="s">
        <v>37</v>
      </c>
    </row>
    <row r="760" spans="1:5">
      <c r="A760" s="6" t="s">
        <v>703</v>
      </c>
      <c r="B760" s="7" t="s">
        <v>703</v>
      </c>
      <c r="C760" s="5" t="s">
        <v>873</v>
      </c>
      <c r="D760" t="s">
        <v>516</v>
      </c>
      <c r="E760" t="s">
        <v>13</v>
      </c>
    </row>
    <row r="761" spans="1:5">
      <c r="A761" s="6" t="s">
        <v>827</v>
      </c>
      <c r="B761" s="7" t="s">
        <v>686</v>
      </c>
      <c r="C761" s="5" t="s">
        <v>874</v>
      </c>
      <c r="D761" t="s">
        <v>42</v>
      </c>
      <c r="E761" t="s">
        <v>13</v>
      </c>
    </row>
    <row r="762" spans="1:5">
      <c r="A762" s="6" t="s">
        <v>827</v>
      </c>
      <c r="B762" s="7" t="s">
        <v>766</v>
      </c>
      <c r="C762" s="5" t="s">
        <v>875</v>
      </c>
      <c r="D762" t="s">
        <v>49</v>
      </c>
      <c r="E762" t="s">
        <v>13</v>
      </c>
    </row>
    <row r="763" spans="1:5">
      <c r="A763" s="6" t="s">
        <v>827</v>
      </c>
      <c r="B763" s="7" t="s">
        <v>798</v>
      </c>
      <c r="C763" s="5" t="s">
        <v>876</v>
      </c>
      <c r="D763" t="s">
        <v>9</v>
      </c>
      <c r="E763" t="s">
        <v>10</v>
      </c>
    </row>
    <row r="764" spans="1:5">
      <c r="A764" s="6" t="s">
        <v>827</v>
      </c>
      <c r="B764" s="7" t="s">
        <v>766</v>
      </c>
      <c r="C764" s="5" t="s">
        <v>877</v>
      </c>
      <c r="D764" t="s">
        <v>9</v>
      </c>
      <c r="E764" t="s">
        <v>10</v>
      </c>
    </row>
    <row r="765" spans="1:5">
      <c r="A765" s="6" t="s">
        <v>827</v>
      </c>
      <c r="B765" s="7" t="s">
        <v>719</v>
      </c>
      <c r="C765" s="5" t="s">
        <v>878</v>
      </c>
      <c r="D765" t="s">
        <v>132</v>
      </c>
      <c r="E765" t="s">
        <v>13</v>
      </c>
    </row>
    <row r="766" spans="1:5">
      <c r="A766" s="6" t="s">
        <v>744</v>
      </c>
      <c r="B766" s="7" t="s">
        <v>766</v>
      </c>
      <c r="C766" s="5" t="s">
        <v>879</v>
      </c>
      <c r="D766" t="s">
        <v>385</v>
      </c>
      <c r="E766" t="s">
        <v>22</v>
      </c>
    </row>
    <row r="767" spans="1:5">
      <c r="A767" s="6" t="s">
        <v>744</v>
      </c>
      <c r="B767" s="7" t="s">
        <v>812</v>
      </c>
      <c r="C767" s="5" t="s">
        <v>880</v>
      </c>
      <c r="D767" t="s">
        <v>881</v>
      </c>
      <c r="E767" t="s">
        <v>13</v>
      </c>
    </row>
    <row r="768" spans="1:5">
      <c r="A768" s="6" t="s">
        <v>744</v>
      </c>
      <c r="B768" s="7" t="s">
        <v>744</v>
      </c>
      <c r="C768" s="5" t="s">
        <v>882</v>
      </c>
      <c r="D768" t="s">
        <v>676</v>
      </c>
      <c r="E768" t="s">
        <v>22</v>
      </c>
    </row>
    <row r="769" spans="1:5">
      <c r="A769" s="6" t="s">
        <v>744</v>
      </c>
      <c r="B769" s="7" t="s">
        <v>677</v>
      </c>
      <c r="C769" s="5" t="s">
        <v>883</v>
      </c>
      <c r="D769" t="s">
        <v>320</v>
      </c>
      <c r="E769" t="s">
        <v>13</v>
      </c>
    </row>
    <row r="770" spans="1:5">
      <c r="A770" s="6" t="s">
        <v>744</v>
      </c>
      <c r="B770" s="7"/>
      <c r="C770" s="5" t="s">
        <v>884</v>
      </c>
      <c r="D770" t="s">
        <v>418</v>
      </c>
      <c r="E770" t="s">
        <v>22</v>
      </c>
    </row>
    <row r="771" spans="1:5">
      <c r="A771" s="6" t="s">
        <v>744</v>
      </c>
      <c r="B771" s="7" t="s">
        <v>856</v>
      </c>
      <c r="C771" s="5" t="s">
        <v>885</v>
      </c>
      <c r="D771" t="s">
        <v>165</v>
      </c>
      <c r="E771" t="s">
        <v>22</v>
      </c>
    </row>
    <row r="772" spans="1:5">
      <c r="A772" s="6" t="s">
        <v>744</v>
      </c>
      <c r="B772" s="7" t="s">
        <v>766</v>
      </c>
      <c r="C772" s="5" t="s">
        <v>886</v>
      </c>
      <c r="D772" t="s">
        <v>213</v>
      </c>
      <c r="E772" t="s">
        <v>22</v>
      </c>
    </row>
    <row r="773" spans="1:5">
      <c r="A773" s="6" t="s">
        <v>744</v>
      </c>
      <c r="B773" s="7" t="s">
        <v>798</v>
      </c>
      <c r="C773" s="5" t="s">
        <v>887</v>
      </c>
      <c r="D773" t="s">
        <v>9</v>
      </c>
      <c r="E773" t="s">
        <v>10</v>
      </c>
    </row>
    <row r="774" spans="1:5">
      <c r="A774" s="6" t="s">
        <v>744</v>
      </c>
      <c r="B774" s="7" t="s">
        <v>719</v>
      </c>
      <c r="C774" s="5" t="s">
        <v>888</v>
      </c>
      <c r="D774" t="s">
        <v>889</v>
      </c>
      <c r="E774" t="s">
        <v>13</v>
      </c>
    </row>
    <row r="775" spans="1:5">
      <c r="A775" s="6" t="s">
        <v>744</v>
      </c>
      <c r="B775" s="7" t="s">
        <v>792</v>
      </c>
      <c r="C775" s="5" t="s">
        <v>890</v>
      </c>
      <c r="D775" t="s">
        <v>891</v>
      </c>
      <c r="E775" t="s">
        <v>13</v>
      </c>
    </row>
    <row r="776" spans="1:5">
      <c r="A776" s="6" t="s">
        <v>744</v>
      </c>
      <c r="B776" s="7" t="s">
        <v>766</v>
      </c>
      <c r="C776" s="5" t="s">
        <v>892</v>
      </c>
      <c r="D776" t="s">
        <v>881</v>
      </c>
      <c r="E776" t="s">
        <v>13</v>
      </c>
    </row>
    <row r="777" spans="1:5">
      <c r="A777" s="6" t="s">
        <v>744</v>
      </c>
      <c r="B777" s="7"/>
      <c r="C777" s="5" t="s">
        <v>893</v>
      </c>
      <c r="D777" t="s">
        <v>396</v>
      </c>
      <c r="E777" t="s">
        <v>22</v>
      </c>
    </row>
    <row r="778" spans="1:5">
      <c r="A778" s="6" t="s">
        <v>744</v>
      </c>
      <c r="B778" s="7" t="s">
        <v>856</v>
      </c>
      <c r="C778" s="5" t="s">
        <v>894</v>
      </c>
      <c r="D778" t="s">
        <v>557</v>
      </c>
      <c r="E778" t="s">
        <v>22</v>
      </c>
    </row>
    <row r="779" spans="1:5">
      <c r="A779" s="6" t="s">
        <v>853</v>
      </c>
      <c r="B779" s="7" t="s">
        <v>853</v>
      </c>
      <c r="C779" s="5" t="s">
        <v>895</v>
      </c>
      <c r="D779" t="s">
        <v>291</v>
      </c>
      <c r="E779" t="s">
        <v>22</v>
      </c>
    </row>
    <row r="780" spans="1:5">
      <c r="A780" s="6" t="s">
        <v>853</v>
      </c>
      <c r="B780" s="7" t="s">
        <v>766</v>
      </c>
      <c r="C780" s="5" t="s">
        <v>896</v>
      </c>
      <c r="D780" t="s">
        <v>42</v>
      </c>
      <c r="E780" t="s">
        <v>13</v>
      </c>
    </row>
    <row r="781" spans="1:5">
      <c r="A781" s="6" t="s">
        <v>853</v>
      </c>
      <c r="B781" s="7" t="s">
        <v>792</v>
      </c>
      <c r="C781" s="5" t="s">
        <v>897</v>
      </c>
      <c r="D781" t="s">
        <v>206</v>
      </c>
      <c r="E781" t="s">
        <v>13</v>
      </c>
    </row>
    <row r="782" spans="1:5">
      <c r="A782" s="6" t="s">
        <v>853</v>
      </c>
      <c r="B782" s="7" t="s">
        <v>766</v>
      </c>
      <c r="C782" s="5" t="s">
        <v>898</v>
      </c>
      <c r="D782" t="s">
        <v>9</v>
      </c>
      <c r="E782" t="s">
        <v>10</v>
      </c>
    </row>
    <row r="783" spans="1:5">
      <c r="A783" s="6" t="s">
        <v>853</v>
      </c>
      <c r="B783" s="7" t="s">
        <v>856</v>
      </c>
      <c r="C783" s="5" t="s">
        <v>899</v>
      </c>
      <c r="D783" t="s">
        <v>165</v>
      </c>
      <c r="E783" t="s">
        <v>22</v>
      </c>
    </row>
    <row r="784" spans="1:5">
      <c r="A784" s="6" t="s">
        <v>853</v>
      </c>
      <c r="B784" s="7" t="s">
        <v>654</v>
      </c>
      <c r="C784" s="5" t="s">
        <v>900</v>
      </c>
      <c r="D784" t="s">
        <v>116</v>
      </c>
      <c r="E784" t="s">
        <v>10</v>
      </c>
    </row>
    <row r="785" spans="1:5">
      <c r="A785" s="6" t="s">
        <v>853</v>
      </c>
      <c r="B785" s="7" t="s">
        <v>827</v>
      </c>
      <c r="C785" s="5" t="s">
        <v>901</v>
      </c>
      <c r="D785" t="s">
        <v>165</v>
      </c>
      <c r="E785" t="s">
        <v>22</v>
      </c>
    </row>
    <row r="786" spans="1:5">
      <c r="A786" s="6" t="s">
        <v>853</v>
      </c>
      <c r="B786" s="7" t="s">
        <v>766</v>
      </c>
      <c r="C786" s="5" t="s">
        <v>902</v>
      </c>
      <c r="D786" t="s">
        <v>106</v>
      </c>
      <c r="E786" t="s">
        <v>13</v>
      </c>
    </row>
    <row r="787" spans="1:5">
      <c r="A787" s="6" t="s">
        <v>812</v>
      </c>
      <c r="B787" s="7" t="s">
        <v>766</v>
      </c>
      <c r="C787" s="5" t="s">
        <v>903</v>
      </c>
      <c r="D787" t="s">
        <v>410</v>
      </c>
      <c r="E787" t="s">
        <v>194</v>
      </c>
    </row>
    <row r="788" spans="1:5">
      <c r="A788" s="6" t="s">
        <v>812</v>
      </c>
      <c r="B788" s="7" t="s">
        <v>703</v>
      </c>
      <c r="C788" s="5" t="s">
        <v>904</v>
      </c>
      <c r="D788" t="s">
        <v>47</v>
      </c>
      <c r="E788" t="s">
        <v>10</v>
      </c>
    </row>
    <row r="789" spans="1:5">
      <c r="A789" s="6" t="s">
        <v>812</v>
      </c>
      <c r="B789" s="7" t="s">
        <v>856</v>
      </c>
      <c r="C789" s="5" t="s">
        <v>905</v>
      </c>
      <c r="D789" t="s">
        <v>9</v>
      </c>
      <c r="E789" t="s">
        <v>10</v>
      </c>
    </row>
    <row r="790" spans="1:5">
      <c r="A790" s="6" t="s">
        <v>812</v>
      </c>
      <c r="B790" s="7"/>
      <c r="C790" s="5" t="s">
        <v>906</v>
      </c>
      <c r="D790" t="s">
        <v>26</v>
      </c>
      <c r="E790" t="s">
        <v>22</v>
      </c>
    </row>
    <row r="791" spans="1:5">
      <c r="A791" s="6" t="s">
        <v>812</v>
      </c>
      <c r="B791" s="7" t="s">
        <v>766</v>
      </c>
      <c r="C791" s="5" t="s">
        <v>907</v>
      </c>
      <c r="D791" t="s">
        <v>649</v>
      </c>
      <c r="E791" t="s">
        <v>22</v>
      </c>
    </row>
    <row r="792" spans="1:5">
      <c r="A792" s="6" t="s">
        <v>812</v>
      </c>
      <c r="B792" s="7" t="s">
        <v>856</v>
      </c>
      <c r="C792" s="5" t="s">
        <v>908</v>
      </c>
      <c r="D792" t="s">
        <v>106</v>
      </c>
      <c r="E792" t="s">
        <v>13</v>
      </c>
    </row>
    <row r="793" spans="1:5">
      <c r="A793" s="6" t="s">
        <v>812</v>
      </c>
      <c r="B793" s="7" t="s">
        <v>766</v>
      </c>
      <c r="C793" s="5" t="s">
        <v>909</v>
      </c>
      <c r="D793" t="s">
        <v>206</v>
      </c>
      <c r="E793" t="s">
        <v>13</v>
      </c>
    </row>
    <row r="794" spans="1:5">
      <c r="A794" s="6" t="s">
        <v>812</v>
      </c>
      <c r="B794" s="7" t="s">
        <v>798</v>
      </c>
      <c r="C794" s="5" t="s">
        <v>910</v>
      </c>
      <c r="D794" t="s">
        <v>262</v>
      </c>
      <c r="E794" t="s">
        <v>10</v>
      </c>
    </row>
    <row r="795" spans="1:5">
      <c r="A795" s="6" t="s">
        <v>812</v>
      </c>
      <c r="B795" s="7" t="s">
        <v>853</v>
      </c>
      <c r="C795" s="5" t="s">
        <v>911</v>
      </c>
      <c r="D795" t="s">
        <v>262</v>
      </c>
      <c r="E795" t="s">
        <v>10</v>
      </c>
    </row>
    <row r="796" spans="1:5">
      <c r="A796" s="6" t="s">
        <v>812</v>
      </c>
      <c r="B796" s="7" t="s">
        <v>912</v>
      </c>
      <c r="C796" s="5" t="s">
        <v>913</v>
      </c>
      <c r="D796" t="s">
        <v>284</v>
      </c>
      <c r="E796" t="s">
        <v>13</v>
      </c>
    </row>
    <row r="797" spans="1:5">
      <c r="A797" s="6" t="s">
        <v>812</v>
      </c>
      <c r="B797" s="7" t="s">
        <v>798</v>
      </c>
      <c r="C797" s="5" t="s">
        <v>914</v>
      </c>
      <c r="D797" t="s">
        <v>9</v>
      </c>
      <c r="E797" t="s">
        <v>10</v>
      </c>
    </row>
    <row r="798" spans="1:5">
      <c r="A798" s="6" t="s">
        <v>812</v>
      </c>
      <c r="B798" s="7" t="s">
        <v>812</v>
      </c>
      <c r="C798" s="5" t="s">
        <v>915</v>
      </c>
      <c r="D798" t="s">
        <v>86</v>
      </c>
      <c r="E798" t="s">
        <v>13</v>
      </c>
    </row>
    <row r="799" spans="1:5">
      <c r="A799" s="6" t="s">
        <v>812</v>
      </c>
      <c r="B799" s="7" t="s">
        <v>703</v>
      </c>
      <c r="C799" s="5" t="s">
        <v>916</v>
      </c>
      <c r="D799" t="s">
        <v>838</v>
      </c>
      <c r="E799" t="s">
        <v>13</v>
      </c>
    </row>
    <row r="800" spans="1:5">
      <c r="A800" s="6" t="s">
        <v>812</v>
      </c>
      <c r="B800" s="7" t="s">
        <v>798</v>
      </c>
      <c r="C800" s="5" t="s">
        <v>917</v>
      </c>
      <c r="D800" t="s">
        <v>9</v>
      </c>
      <c r="E800" t="s">
        <v>10</v>
      </c>
    </row>
    <row r="801" spans="1:5">
      <c r="A801" s="6" t="s">
        <v>798</v>
      </c>
      <c r="B801" s="7" t="s">
        <v>856</v>
      </c>
      <c r="C801" s="5" t="s">
        <v>918</v>
      </c>
      <c r="D801" t="s">
        <v>385</v>
      </c>
      <c r="E801" t="s">
        <v>22</v>
      </c>
    </row>
    <row r="802" spans="1:5">
      <c r="A802" s="6" t="s">
        <v>798</v>
      </c>
      <c r="B802" s="7" t="s">
        <v>766</v>
      </c>
      <c r="C802" s="5" t="s">
        <v>919</v>
      </c>
      <c r="D802" t="s">
        <v>30</v>
      </c>
      <c r="E802" t="s">
        <v>22</v>
      </c>
    </row>
    <row r="803" spans="1:5">
      <c r="A803" s="6" t="s">
        <v>798</v>
      </c>
      <c r="B803" s="7" t="s">
        <v>853</v>
      </c>
      <c r="C803" s="5" t="s">
        <v>920</v>
      </c>
      <c r="D803" t="s">
        <v>59</v>
      </c>
      <c r="E803" t="s">
        <v>22</v>
      </c>
    </row>
    <row r="804" spans="1:5">
      <c r="A804" s="6" t="s">
        <v>798</v>
      </c>
      <c r="B804" s="7" t="s">
        <v>719</v>
      </c>
      <c r="C804" s="5" t="s">
        <v>921</v>
      </c>
      <c r="D804" t="s">
        <v>30</v>
      </c>
      <c r="E804" t="s">
        <v>22</v>
      </c>
    </row>
    <row r="805" spans="1:5">
      <c r="A805" s="6" t="s">
        <v>798</v>
      </c>
      <c r="B805" s="7" t="s">
        <v>663</v>
      </c>
      <c r="C805" s="5" t="s">
        <v>922</v>
      </c>
      <c r="D805" t="s">
        <v>161</v>
      </c>
      <c r="E805" t="s">
        <v>13</v>
      </c>
    </row>
    <row r="806" spans="1:5">
      <c r="A806" s="6" t="s">
        <v>798</v>
      </c>
      <c r="B806" s="7" t="s">
        <v>766</v>
      </c>
      <c r="C806" s="5" t="s">
        <v>923</v>
      </c>
      <c r="D806" t="s">
        <v>155</v>
      </c>
      <c r="E806" t="s">
        <v>10</v>
      </c>
    </row>
    <row r="807" spans="1:5">
      <c r="A807" s="6" t="s">
        <v>798</v>
      </c>
      <c r="B807" s="7" t="s">
        <v>766</v>
      </c>
      <c r="C807" s="5" t="s">
        <v>924</v>
      </c>
      <c r="D807" t="s">
        <v>84</v>
      </c>
      <c r="E807" t="s">
        <v>22</v>
      </c>
    </row>
    <row r="808" spans="1:5">
      <c r="A808" s="6" t="s">
        <v>798</v>
      </c>
      <c r="B808" s="7" t="s">
        <v>703</v>
      </c>
      <c r="C808" s="5" t="s">
        <v>925</v>
      </c>
      <c r="D808" t="s">
        <v>9</v>
      </c>
      <c r="E808" t="s">
        <v>10</v>
      </c>
    </row>
    <row r="809" spans="1:5">
      <c r="A809" s="6" t="s">
        <v>766</v>
      </c>
      <c r="B809" s="7" t="s">
        <v>856</v>
      </c>
      <c r="C809" s="5" t="s">
        <v>926</v>
      </c>
      <c r="D809" t="s">
        <v>328</v>
      </c>
      <c r="E809" t="s">
        <v>13</v>
      </c>
    </row>
    <row r="810" spans="1:5">
      <c r="A810" s="6" t="s">
        <v>766</v>
      </c>
      <c r="B810" s="7" t="s">
        <v>677</v>
      </c>
      <c r="C810" s="5" t="s">
        <v>927</v>
      </c>
      <c r="D810" t="s">
        <v>707</v>
      </c>
      <c r="E810" t="s">
        <v>22</v>
      </c>
    </row>
    <row r="811" spans="1:5">
      <c r="A811" s="6" t="s">
        <v>766</v>
      </c>
      <c r="B811" s="7" t="s">
        <v>798</v>
      </c>
      <c r="C811" s="5" t="s">
        <v>928</v>
      </c>
      <c r="D811" t="s">
        <v>96</v>
      </c>
      <c r="E811" t="s">
        <v>22</v>
      </c>
    </row>
    <row r="812" spans="1:5">
      <c r="A812" s="6" t="s">
        <v>766</v>
      </c>
      <c r="B812" s="7" t="s">
        <v>929</v>
      </c>
      <c r="C812" s="5" t="s">
        <v>930</v>
      </c>
      <c r="D812" t="s">
        <v>790</v>
      </c>
      <c r="E812" t="s">
        <v>22</v>
      </c>
    </row>
    <row r="813" spans="1:5">
      <c r="A813" s="6" t="s">
        <v>766</v>
      </c>
      <c r="B813" s="7" t="s">
        <v>853</v>
      </c>
      <c r="C813" s="5" t="s">
        <v>931</v>
      </c>
      <c r="D813" t="s">
        <v>12</v>
      </c>
      <c r="E813" t="s">
        <v>13</v>
      </c>
    </row>
    <row r="814" spans="1:5">
      <c r="A814" s="6" t="s">
        <v>766</v>
      </c>
      <c r="B814" s="7" t="s">
        <v>677</v>
      </c>
      <c r="C814" s="5" t="s">
        <v>932</v>
      </c>
      <c r="D814" t="s">
        <v>12</v>
      </c>
      <c r="E814" t="s">
        <v>13</v>
      </c>
    </row>
    <row r="815" spans="1:5">
      <c r="A815" s="6" t="s">
        <v>766</v>
      </c>
      <c r="B815" s="7" t="s">
        <v>856</v>
      </c>
      <c r="C815" s="5" t="s">
        <v>933</v>
      </c>
      <c r="D815" t="s">
        <v>30</v>
      </c>
      <c r="E815" t="s">
        <v>22</v>
      </c>
    </row>
    <row r="816" spans="1:5">
      <c r="A816" s="6" t="s">
        <v>766</v>
      </c>
      <c r="B816" s="7" t="s">
        <v>766</v>
      </c>
      <c r="C816" s="5" t="s">
        <v>934</v>
      </c>
      <c r="D816" t="s">
        <v>328</v>
      </c>
      <c r="E816" t="s">
        <v>13</v>
      </c>
    </row>
    <row r="817" spans="1:5">
      <c r="A817" s="6" t="s">
        <v>766</v>
      </c>
      <c r="B817" s="7" t="s">
        <v>912</v>
      </c>
      <c r="C817" s="5" t="s">
        <v>935</v>
      </c>
      <c r="D817" t="s">
        <v>385</v>
      </c>
      <c r="E817" t="s">
        <v>22</v>
      </c>
    </row>
    <row r="818" spans="1:5">
      <c r="A818" s="6" t="s">
        <v>766</v>
      </c>
      <c r="B818" s="7"/>
      <c r="C818" s="5" t="s">
        <v>936</v>
      </c>
      <c r="D818" t="s">
        <v>165</v>
      </c>
      <c r="E818" t="s">
        <v>22</v>
      </c>
    </row>
    <row r="819" spans="1:5">
      <c r="A819" s="6" t="s">
        <v>766</v>
      </c>
      <c r="B819" s="7" t="s">
        <v>827</v>
      </c>
      <c r="C819" s="5" t="s">
        <v>937</v>
      </c>
      <c r="D819" t="s">
        <v>178</v>
      </c>
      <c r="E819" t="s">
        <v>10</v>
      </c>
    </row>
    <row r="820" spans="1:5">
      <c r="A820" s="6" t="s">
        <v>766</v>
      </c>
      <c r="B820" s="7" t="s">
        <v>798</v>
      </c>
      <c r="C820" s="5" t="s">
        <v>938</v>
      </c>
      <c r="D820" t="s">
        <v>12</v>
      </c>
      <c r="E820" t="s">
        <v>13</v>
      </c>
    </row>
    <row r="821" spans="1:5">
      <c r="A821" s="6" t="s">
        <v>766</v>
      </c>
      <c r="B821" s="7" t="s">
        <v>719</v>
      </c>
      <c r="C821" s="5" t="s">
        <v>939</v>
      </c>
      <c r="D821" t="s">
        <v>12</v>
      </c>
      <c r="E821" t="s">
        <v>13</v>
      </c>
    </row>
    <row r="822" spans="1:5">
      <c r="A822" s="6" t="s">
        <v>766</v>
      </c>
      <c r="B822" s="7" t="s">
        <v>766</v>
      </c>
      <c r="C822" s="5" t="s">
        <v>940</v>
      </c>
      <c r="D822" t="s">
        <v>838</v>
      </c>
      <c r="E822" t="s">
        <v>13</v>
      </c>
    </row>
    <row r="823" spans="1:5">
      <c r="A823" s="6" t="s">
        <v>766</v>
      </c>
      <c r="B823" s="7" t="s">
        <v>856</v>
      </c>
      <c r="C823" s="5" t="s">
        <v>941</v>
      </c>
      <c r="D823" t="s">
        <v>30</v>
      </c>
      <c r="E823" t="s">
        <v>22</v>
      </c>
    </row>
    <row r="824" spans="1:5">
      <c r="A824" s="6" t="s">
        <v>766</v>
      </c>
      <c r="B824" s="7" t="s">
        <v>766</v>
      </c>
      <c r="C824" s="5" t="s">
        <v>942</v>
      </c>
      <c r="D824" t="s">
        <v>30</v>
      </c>
      <c r="E824" t="s">
        <v>22</v>
      </c>
    </row>
    <row r="825" spans="1:5">
      <c r="A825" s="6" t="s">
        <v>766</v>
      </c>
      <c r="B825" s="7" t="s">
        <v>766</v>
      </c>
      <c r="C825" s="5" t="s">
        <v>943</v>
      </c>
      <c r="D825" t="s">
        <v>132</v>
      </c>
      <c r="E825" t="s">
        <v>13</v>
      </c>
    </row>
    <row r="826" spans="1:5">
      <c r="A826" s="6" t="s">
        <v>766</v>
      </c>
      <c r="B826" s="7">
        <f>580</f>
        <v>580</v>
      </c>
      <c r="C826" s="5" t="s">
        <v>944</v>
      </c>
      <c r="D826" t="s">
        <v>132</v>
      </c>
      <c r="E826" t="s">
        <v>13</v>
      </c>
    </row>
    <row r="827" spans="1:5">
      <c r="A827" s="6" t="s">
        <v>766</v>
      </c>
      <c r="B827" s="7" t="s">
        <v>812</v>
      </c>
      <c r="C827" s="5" t="s">
        <v>945</v>
      </c>
      <c r="D827" t="s">
        <v>96</v>
      </c>
      <c r="E827" t="s">
        <v>22</v>
      </c>
    </row>
    <row r="828" spans="1:5">
      <c r="A828" s="6" t="s">
        <v>766</v>
      </c>
      <c r="B828" s="7" t="s">
        <v>633</v>
      </c>
      <c r="C828" s="5" t="s">
        <v>946</v>
      </c>
      <c r="D828" t="s">
        <v>30</v>
      </c>
      <c r="E828" t="s">
        <v>22</v>
      </c>
    </row>
    <row r="829" spans="1:5">
      <c r="A829" s="6" t="s">
        <v>766</v>
      </c>
      <c r="B829" s="7" t="s">
        <v>812</v>
      </c>
      <c r="C829" s="5" t="s">
        <v>947</v>
      </c>
      <c r="D829" t="s">
        <v>9</v>
      </c>
      <c r="E829" t="s">
        <v>10</v>
      </c>
    </row>
    <row r="830" spans="1:5">
      <c r="A830" s="6" t="s">
        <v>766</v>
      </c>
      <c r="B830" s="7" t="s">
        <v>827</v>
      </c>
      <c r="C830" s="5" t="s">
        <v>948</v>
      </c>
      <c r="D830" t="s">
        <v>59</v>
      </c>
      <c r="E830" t="s">
        <v>22</v>
      </c>
    </row>
    <row r="831" spans="1:5">
      <c r="A831" s="6" t="s">
        <v>766</v>
      </c>
      <c r="B831" s="7" t="s">
        <v>663</v>
      </c>
      <c r="C831" s="5" t="s">
        <v>949</v>
      </c>
      <c r="D831" t="s">
        <v>950</v>
      </c>
      <c r="E831" t="s">
        <v>10</v>
      </c>
    </row>
    <row r="832" spans="1:5">
      <c r="A832" s="6" t="s">
        <v>766</v>
      </c>
      <c r="B832" s="7" t="s">
        <v>703</v>
      </c>
      <c r="C832" s="5" t="s">
        <v>951</v>
      </c>
      <c r="D832" t="s">
        <v>750</v>
      </c>
      <c r="E832" t="s">
        <v>10</v>
      </c>
    </row>
    <row r="833" spans="1:5">
      <c r="A833" s="6" t="s">
        <v>766</v>
      </c>
      <c r="B833" s="7" t="s">
        <v>766</v>
      </c>
      <c r="C833" s="5" t="s">
        <v>952</v>
      </c>
      <c r="D833" t="s">
        <v>953</v>
      </c>
      <c r="E833" t="s">
        <v>10</v>
      </c>
    </row>
    <row r="834" spans="1:5">
      <c r="A834" s="6" t="s">
        <v>766</v>
      </c>
      <c r="B834" s="7" t="s">
        <v>827</v>
      </c>
      <c r="C834" s="5" t="s">
        <v>954</v>
      </c>
      <c r="D834" t="s">
        <v>144</v>
      </c>
      <c r="E834" t="s">
        <v>10</v>
      </c>
    </row>
    <row r="835" spans="1:5">
      <c r="A835" s="6" t="s">
        <v>766</v>
      </c>
      <c r="B835" s="7" t="s">
        <v>812</v>
      </c>
      <c r="C835" s="5" t="s">
        <v>955</v>
      </c>
      <c r="D835" t="s">
        <v>144</v>
      </c>
      <c r="E835" t="s">
        <v>10</v>
      </c>
    </row>
    <row r="836" spans="1:5">
      <c r="A836" s="6" t="s">
        <v>766</v>
      </c>
      <c r="B836" s="7" t="s">
        <v>663</v>
      </c>
      <c r="C836" s="5" t="s">
        <v>956</v>
      </c>
      <c r="D836" t="s">
        <v>144</v>
      </c>
      <c r="E836" t="s">
        <v>10</v>
      </c>
    </row>
    <row r="837" spans="1:5">
      <c r="A837" s="6" t="s">
        <v>766</v>
      </c>
      <c r="B837" s="7" t="s">
        <v>766</v>
      </c>
      <c r="C837" s="5" t="s">
        <v>957</v>
      </c>
      <c r="D837" t="s">
        <v>132</v>
      </c>
      <c r="E837" t="s">
        <v>13</v>
      </c>
    </row>
    <row r="838" spans="1:5">
      <c r="A838" s="6" t="s">
        <v>766</v>
      </c>
      <c r="B838" s="7" t="s">
        <v>827</v>
      </c>
      <c r="C838" s="5" t="s">
        <v>958</v>
      </c>
      <c r="D838" t="s">
        <v>132</v>
      </c>
      <c r="E838" t="s">
        <v>13</v>
      </c>
    </row>
    <row r="839" spans="1:5">
      <c r="A839" s="6" t="s">
        <v>766</v>
      </c>
      <c r="B839" s="7" t="s">
        <v>856</v>
      </c>
      <c r="C839" s="5" t="s">
        <v>959</v>
      </c>
      <c r="D839" t="s">
        <v>132</v>
      </c>
      <c r="E839" t="s">
        <v>13</v>
      </c>
    </row>
    <row r="840" spans="1:5">
      <c r="A840" s="6" t="s">
        <v>766</v>
      </c>
      <c r="B840" s="7" t="s">
        <v>766</v>
      </c>
      <c r="C840" s="5" t="s">
        <v>960</v>
      </c>
      <c r="D840" t="s">
        <v>42</v>
      </c>
      <c r="E840" t="s">
        <v>13</v>
      </c>
    </row>
    <row r="841" spans="1:5">
      <c r="A841" s="6" t="s">
        <v>766</v>
      </c>
      <c r="B841" s="7" t="s">
        <v>929</v>
      </c>
      <c r="C841" s="5" t="s">
        <v>961</v>
      </c>
      <c r="D841" t="s">
        <v>84</v>
      </c>
      <c r="E841" t="s">
        <v>22</v>
      </c>
    </row>
    <row r="842" spans="1:5">
      <c r="A842" s="6" t="s">
        <v>766</v>
      </c>
      <c r="B842" s="7" t="s">
        <v>766</v>
      </c>
      <c r="C842" s="5" t="s">
        <v>962</v>
      </c>
      <c r="D842" t="s">
        <v>132</v>
      </c>
      <c r="E842" t="s">
        <v>13</v>
      </c>
    </row>
    <row r="843" spans="1:5">
      <c r="A843" s="6" t="s">
        <v>766</v>
      </c>
      <c r="B843" s="7" t="s">
        <v>766</v>
      </c>
      <c r="C843" s="5" t="s">
        <v>963</v>
      </c>
      <c r="D843" t="s">
        <v>12</v>
      </c>
      <c r="E843" t="s">
        <v>13</v>
      </c>
    </row>
    <row r="844" spans="1:5">
      <c r="A844" s="6" t="s">
        <v>766</v>
      </c>
      <c r="B844" s="7" t="s">
        <v>827</v>
      </c>
      <c r="C844" s="5" t="s">
        <v>964</v>
      </c>
      <c r="D844" t="s">
        <v>418</v>
      </c>
      <c r="E844" t="s">
        <v>22</v>
      </c>
    </row>
    <row r="845" spans="1:5">
      <c r="A845" s="6" t="s">
        <v>766</v>
      </c>
      <c r="B845" s="7" t="s">
        <v>663</v>
      </c>
      <c r="C845" s="5" t="s">
        <v>965</v>
      </c>
      <c r="D845" t="s">
        <v>12</v>
      </c>
      <c r="E845" t="s">
        <v>13</v>
      </c>
    </row>
    <row r="846" spans="1:5">
      <c r="A846" s="6" t="s">
        <v>766</v>
      </c>
      <c r="B846" s="7" t="s">
        <v>766</v>
      </c>
      <c r="C846" s="5" t="s">
        <v>966</v>
      </c>
      <c r="D846" t="s">
        <v>165</v>
      </c>
      <c r="E846" t="s">
        <v>22</v>
      </c>
    </row>
    <row r="847" spans="1:5">
      <c r="A847" s="6" t="s">
        <v>766</v>
      </c>
      <c r="B847" s="7" t="s">
        <v>812</v>
      </c>
      <c r="C847" s="5" t="s">
        <v>967</v>
      </c>
      <c r="D847" t="s">
        <v>889</v>
      </c>
      <c r="E847" t="s">
        <v>13</v>
      </c>
    </row>
    <row r="848" spans="1:5">
      <c r="A848" s="6" t="s">
        <v>766</v>
      </c>
      <c r="B848" s="7" t="s">
        <v>856</v>
      </c>
      <c r="C848" s="5" t="s">
        <v>968</v>
      </c>
      <c r="D848" t="s">
        <v>12</v>
      </c>
      <c r="E848" t="s">
        <v>13</v>
      </c>
    </row>
    <row r="849" spans="1:5">
      <c r="A849" s="6" t="s">
        <v>766</v>
      </c>
      <c r="B849" s="7"/>
      <c r="C849" s="5" t="s">
        <v>969</v>
      </c>
      <c r="D849" t="s">
        <v>9</v>
      </c>
      <c r="E849" t="s">
        <v>10</v>
      </c>
    </row>
    <row r="850" spans="1:5">
      <c r="A850" s="6" t="s">
        <v>766</v>
      </c>
      <c r="B850" s="7" t="s">
        <v>853</v>
      </c>
      <c r="C850" s="5" t="s">
        <v>970</v>
      </c>
      <c r="D850" t="s">
        <v>9</v>
      </c>
      <c r="E850" t="s">
        <v>10</v>
      </c>
    </row>
    <row r="851" spans="1:5">
      <c r="A851" s="6" t="s">
        <v>766</v>
      </c>
      <c r="B851" s="7" t="s">
        <v>719</v>
      </c>
      <c r="C851" s="5" t="s">
        <v>971</v>
      </c>
      <c r="D851" t="s">
        <v>132</v>
      </c>
      <c r="E851" t="s">
        <v>13</v>
      </c>
    </row>
    <row r="852" spans="1:5">
      <c r="A852" s="6" t="s">
        <v>766</v>
      </c>
      <c r="B852" s="7"/>
      <c r="C852" s="5" t="s">
        <v>972</v>
      </c>
      <c r="D852" t="s">
        <v>86</v>
      </c>
      <c r="E852" t="s">
        <v>13</v>
      </c>
    </row>
    <row r="853" spans="1:5">
      <c r="A853" s="6" t="s">
        <v>766</v>
      </c>
      <c r="B853" s="7" t="s">
        <v>766</v>
      </c>
      <c r="C853" s="5" t="s">
        <v>973</v>
      </c>
      <c r="D853" t="s">
        <v>62</v>
      </c>
      <c r="E853" t="s">
        <v>22</v>
      </c>
    </row>
    <row r="854" spans="1:5">
      <c r="A854" s="6" t="s">
        <v>766</v>
      </c>
      <c r="B854" s="7" t="s">
        <v>703</v>
      </c>
      <c r="C854" s="5" t="s">
        <v>974</v>
      </c>
      <c r="D854" t="s">
        <v>12</v>
      </c>
      <c r="E854" t="s">
        <v>13</v>
      </c>
    </row>
    <row r="855" spans="1:5">
      <c r="A855" s="6" t="s">
        <v>766</v>
      </c>
      <c r="B855" s="7" t="s">
        <v>856</v>
      </c>
      <c r="C855" s="5" t="s">
        <v>975</v>
      </c>
      <c r="D855" t="s">
        <v>328</v>
      </c>
      <c r="E855" t="s">
        <v>13</v>
      </c>
    </row>
    <row r="856" spans="1:5">
      <c r="A856" s="6" t="s">
        <v>766</v>
      </c>
      <c r="B856" s="7" t="s">
        <v>912</v>
      </c>
      <c r="C856" s="5" t="s">
        <v>976</v>
      </c>
      <c r="D856" t="s">
        <v>557</v>
      </c>
      <c r="E856" t="s">
        <v>22</v>
      </c>
    </row>
    <row r="857" spans="1:5">
      <c r="A857" s="6" t="s">
        <v>766</v>
      </c>
      <c r="B857" s="7" t="s">
        <v>812</v>
      </c>
      <c r="C857" s="5" t="s">
        <v>977</v>
      </c>
      <c r="D857" t="s">
        <v>19</v>
      </c>
      <c r="E857" t="s">
        <v>13</v>
      </c>
    </row>
    <row r="858" spans="1:5">
      <c r="A858" s="6" t="s">
        <v>856</v>
      </c>
      <c r="B858" s="7" t="s">
        <v>853</v>
      </c>
      <c r="C858" s="5" t="s">
        <v>978</v>
      </c>
      <c r="D858" t="s">
        <v>979</v>
      </c>
      <c r="E858" t="s">
        <v>194</v>
      </c>
    </row>
    <row r="859" spans="1:5">
      <c r="A859" s="6" t="s">
        <v>856</v>
      </c>
      <c r="B859" s="7" t="s">
        <v>703</v>
      </c>
      <c r="C859" s="5" t="s">
        <v>980</v>
      </c>
      <c r="D859" t="s">
        <v>140</v>
      </c>
      <c r="E859" t="s">
        <v>13</v>
      </c>
    </row>
    <row r="860" spans="1:5">
      <c r="A860" s="6" t="s">
        <v>856</v>
      </c>
      <c r="B860" s="7" t="s">
        <v>788</v>
      </c>
      <c r="C860" s="5" t="s">
        <v>981</v>
      </c>
      <c r="D860" t="s">
        <v>9</v>
      </c>
      <c r="E860" t="s">
        <v>10</v>
      </c>
    </row>
    <row r="861" spans="1:5">
      <c r="A861" s="6" t="s">
        <v>856</v>
      </c>
      <c r="B861" s="7" t="s">
        <v>912</v>
      </c>
      <c r="C861" s="5" t="s">
        <v>982</v>
      </c>
      <c r="D861" t="s">
        <v>36</v>
      </c>
      <c r="E861" t="s">
        <v>37</v>
      </c>
    </row>
    <row r="862" spans="1:5">
      <c r="A862" s="6" t="s">
        <v>856</v>
      </c>
      <c r="B862" s="7" t="s">
        <v>929</v>
      </c>
      <c r="C862" s="5" t="s">
        <v>983</v>
      </c>
      <c r="D862" t="s">
        <v>790</v>
      </c>
      <c r="E862" t="s">
        <v>22</v>
      </c>
    </row>
    <row r="863" spans="1:5">
      <c r="A863" s="6" t="s">
        <v>856</v>
      </c>
      <c r="B863" s="7"/>
      <c r="C863" s="5" t="s">
        <v>984</v>
      </c>
      <c r="D863" t="s">
        <v>790</v>
      </c>
      <c r="E863" t="s">
        <v>22</v>
      </c>
    </row>
    <row r="864" spans="1:5">
      <c r="A864" s="6" t="s">
        <v>856</v>
      </c>
      <c r="B864" s="7" t="s">
        <v>912</v>
      </c>
      <c r="C864" s="5" t="s">
        <v>985</v>
      </c>
      <c r="D864" t="s">
        <v>30</v>
      </c>
      <c r="E864" t="s">
        <v>22</v>
      </c>
    </row>
    <row r="865" spans="1:5">
      <c r="A865" s="6" t="s">
        <v>856</v>
      </c>
      <c r="B865" s="7" t="s">
        <v>766</v>
      </c>
      <c r="C865" s="5" t="s">
        <v>986</v>
      </c>
      <c r="D865" t="s">
        <v>518</v>
      </c>
      <c r="E865" t="s">
        <v>13</v>
      </c>
    </row>
    <row r="866" spans="1:5">
      <c r="A866" s="6" t="s">
        <v>856</v>
      </c>
      <c r="B866" s="7" t="s">
        <v>788</v>
      </c>
      <c r="C866" s="5" t="s">
        <v>987</v>
      </c>
      <c r="D866" t="s">
        <v>238</v>
      </c>
      <c r="E866" t="s">
        <v>22</v>
      </c>
    </row>
    <row r="867" spans="1:5">
      <c r="A867" s="6" t="s">
        <v>856</v>
      </c>
      <c r="B867" s="7" t="s">
        <v>912</v>
      </c>
      <c r="C867" s="5" t="s">
        <v>988</v>
      </c>
      <c r="D867" t="s">
        <v>132</v>
      </c>
      <c r="E867" t="s">
        <v>13</v>
      </c>
    </row>
    <row r="868" spans="1:5">
      <c r="A868" s="6" t="s">
        <v>856</v>
      </c>
      <c r="B868" s="7" t="s">
        <v>853</v>
      </c>
      <c r="C868" s="5" t="s">
        <v>989</v>
      </c>
      <c r="D868" t="s">
        <v>30</v>
      </c>
      <c r="E868" t="s">
        <v>22</v>
      </c>
    </row>
    <row r="869" spans="1:5">
      <c r="A869" s="6" t="s">
        <v>856</v>
      </c>
      <c r="B869" s="7" t="s">
        <v>856</v>
      </c>
      <c r="C869" s="5" t="s">
        <v>990</v>
      </c>
      <c r="D869" t="s">
        <v>62</v>
      </c>
      <c r="E869" t="s">
        <v>22</v>
      </c>
    </row>
    <row r="870" spans="1:5">
      <c r="A870" s="6" t="s">
        <v>856</v>
      </c>
      <c r="B870" s="7"/>
      <c r="C870" s="5" t="s">
        <v>991</v>
      </c>
      <c r="D870" t="s">
        <v>396</v>
      </c>
      <c r="E870" t="s">
        <v>22</v>
      </c>
    </row>
    <row r="871" spans="1:5">
      <c r="A871" s="6" t="s">
        <v>856</v>
      </c>
      <c r="B871" s="7" t="s">
        <v>766</v>
      </c>
      <c r="C871" s="5" t="s">
        <v>992</v>
      </c>
      <c r="D871" t="s">
        <v>12</v>
      </c>
      <c r="E871" t="s">
        <v>13</v>
      </c>
    </row>
    <row r="872" spans="1:5">
      <c r="A872" s="6" t="s">
        <v>856</v>
      </c>
      <c r="B872" s="7" t="s">
        <v>719</v>
      </c>
      <c r="C872" s="5" t="s">
        <v>993</v>
      </c>
      <c r="D872" t="s">
        <v>96</v>
      </c>
      <c r="E872" t="s">
        <v>22</v>
      </c>
    </row>
    <row r="873" spans="1:5">
      <c r="A873" s="6" t="s">
        <v>856</v>
      </c>
      <c r="B873" s="7"/>
      <c r="C873" s="5" t="s">
        <v>994</v>
      </c>
      <c r="D873" t="s">
        <v>795</v>
      </c>
      <c r="E873" t="s">
        <v>22</v>
      </c>
    </row>
    <row r="874" spans="1:5">
      <c r="A874" s="6" t="s">
        <v>856</v>
      </c>
      <c r="B874" s="7" t="s">
        <v>798</v>
      </c>
      <c r="C874" s="5" t="s">
        <v>995</v>
      </c>
      <c r="D874" t="s">
        <v>140</v>
      </c>
      <c r="E874" t="s">
        <v>13</v>
      </c>
    </row>
    <row r="875" spans="1:5">
      <c r="A875" s="6" t="s">
        <v>856</v>
      </c>
      <c r="B875" s="7" t="s">
        <v>912</v>
      </c>
      <c r="C875" s="5" t="s">
        <v>996</v>
      </c>
      <c r="D875" t="s">
        <v>96</v>
      </c>
      <c r="E875" t="s">
        <v>22</v>
      </c>
    </row>
    <row r="876" spans="1:5">
      <c r="A876" s="6" t="s">
        <v>856</v>
      </c>
      <c r="B876" s="7" t="s">
        <v>766</v>
      </c>
      <c r="C876" s="5" t="s">
        <v>997</v>
      </c>
      <c r="D876" t="s">
        <v>178</v>
      </c>
      <c r="E876" t="s">
        <v>10</v>
      </c>
    </row>
    <row r="877" spans="1:5">
      <c r="A877" s="6" t="s">
        <v>856</v>
      </c>
      <c r="B877" s="7" t="s">
        <v>929</v>
      </c>
      <c r="C877" s="5" t="s">
        <v>998</v>
      </c>
      <c r="D877" t="s">
        <v>30</v>
      </c>
      <c r="E877" t="s">
        <v>22</v>
      </c>
    </row>
    <row r="878" spans="1:5">
      <c r="A878" s="6" t="s">
        <v>856</v>
      </c>
      <c r="B878" s="7" t="s">
        <v>766</v>
      </c>
      <c r="C878" s="5" t="s">
        <v>999</v>
      </c>
      <c r="D878" t="s">
        <v>12</v>
      </c>
      <c r="E878" t="s">
        <v>13</v>
      </c>
    </row>
    <row r="879" spans="1:5">
      <c r="A879" s="6" t="s">
        <v>856</v>
      </c>
      <c r="B879" s="7" t="s">
        <v>912</v>
      </c>
      <c r="C879" s="5" t="s">
        <v>1000</v>
      </c>
      <c r="D879" t="s">
        <v>9</v>
      </c>
      <c r="E879" t="s">
        <v>10</v>
      </c>
    </row>
    <row r="880" spans="1:5">
      <c r="A880" s="6" t="s">
        <v>856</v>
      </c>
      <c r="B880" s="7" t="s">
        <v>912</v>
      </c>
      <c r="C880" s="5" t="s">
        <v>1001</v>
      </c>
      <c r="D880" t="s">
        <v>165</v>
      </c>
      <c r="E880" t="s">
        <v>22</v>
      </c>
    </row>
    <row r="881" spans="1:5">
      <c r="A881" s="6" t="s">
        <v>856</v>
      </c>
      <c r="B881" s="7" t="s">
        <v>856</v>
      </c>
      <c r="C881" s="5" t="s">
        <v>1002</v>
      </c>
      <c r="D881" t="s">
        <v>320</v>
      </c>
      <c r="E881" t="s">
        <v>13</v>
      </c>
    </row>
    <row r="882" spans="1:5">
      <c r="A882" s="6" t="s">
        <v>856</v>
      </c>
      <c r="B882" s="7" t="s">
        <v>929</v>
      </c>
      <c r="C882" s="5" t="s">
        <v>1003</v>
      </c>
      <c r="D882" t="s">
        <v>84</v>
      </c>
      <c r="E882" t="s">
        <v>22</v>
      </c>
    </row>
    <row r="883" spans="1:5">
      <c r="A883" s="6" t="s">
        <v>856</v>
      </c>
      <c r="B883" s="7" t="s">
        <v>856</v>
      </c>
      <c r="C883" s="5" t="s">
        <v>1004</v>
      </c>
      <c r="D883" t="s">
        <v>49</v>
      </c>
      <c r="E883" t="s">
        <v>13</v>
      </c>
    </row>
    <row r="884" spans="1:5">
      <c r="A884" s="6" t="s">
        <v>856</v>
      </c>
      <c r="B884" s="7" t="s">
        <v>929</v>
      </c>
      <c r="C884" s="5" t="s">
        <v>1005</v>
      </c>
      <c r="D884" t="s">
        <v>165</v>
      </c>
      <c r="E884" t="s">
        <v>22</v>
      </c>
    </row>
    <row r="885" spans="1:5">
      <c r="A885" s="6" t="s">
        <v>856</v>
      </c>
      <c r="B885" s="7" t="s">
        <v>856</v>
      </c>
      <c r="C885" s="5" t="s">
        <v>1006</v>
      </c>
      <c r="D885" t="s">
        <v>9</v>
      </c>
      <c r="E885" t="s">
        <v>10</v>
      </c>
    </row>
    <row r="886" spans="1:5">
      <c r="A886" s="6" t="s">
        <v>856</v>
      </c>
      <c r="B886" s="7" t="s">
        <v>788</v>
      </c>
      <c r="C886" s="5" t="s">
        <v>1007</v>
      </c>
      <c r="D886" t="s">
        <v>272</v>
      </c>
      <c r="E886" t="s">
        <v>22</v>
      </c>
    </row>
    <row r="887" spans="1:5">
      <c r="A887" s="6" t="s">
        <v>856</v>
      </c>
      <c r="B887" s="7" t="s">
        <v>856</v>
      </c>
      <c r="C887" s="5" t="s">
        <v>1008</v>
      </c>
      <c r="D887" t="s">
        <v>59</v>
      </c>
      <c r="E887" t="s">
        <v>22</v>
      </c>
    </row>
    <row r="888" spans="1:5">
      <c r="A888" s="6" t="s">
        <v>856</v>
      </c>
      <c r="B888" s="7" t="s">
        <v>766</v>
      </c>
      <c r="C888" s="5" t="s">
        <v>1009</v>
      </c>
      <c r="D888" t="s">
        <v>178</v>
      </c>
      <c r="E888" t="s">
        <v>10</v>
      </c>
    </row>
    <row r="889" spans="1:5">
      <c r="A889" s="6" t="s">
        <v>856</v>
      </c>
      <c r="B889" s="7" t="s">
        <v>912</v>
      </c>
      <c r="C889" s="5" t="s">
        <v>1010</v>
      </c>
      <c r="D889" t="s">
        <v>116</v>
      </c>
      <c r="E889" t="s">
        <v>10</v>
      </c>
    </row>
    <row r="890" spans="1:5">
      <c r="A890" s="6" t="s">
        <v>856</v>
      </c>
      <c r="B890" s="7" t="s">
        <v>912</v>
      </c>
      <c r="C890" s="5" t="s">
        <v>1011</v>
      </c>
      <c r="D890" t="s">
        <v>206</v>
      </c>
      <c r="E890" t="s">
        <v>13</v>
      </c>
    </row>
    <row r="891" spans="1:5">
      <c r="A891" s="6" t="s">
        <v>856</v>
      </c>
      <c r="B891" s="7" t="s">
        <v>912</v>
      </c>
      <c r="C891" s="5" t="s">
        <v>1012</v>
      </c>
      <c r="D891" t="s">
        <v>132</v>
      </c>
      <c r="E891" t="s">
        <v>13</v>
      </c>
    </row>
    <row r="892" spans="1:5">
      <c r="A892" s="6" t="s">
        <v>856</v>
      </c>
      <c r="B892" s="7" t="s">
        <v>856</v>
      </c>
      <c r="C892" s="5" t="s">
        <v>1013</v>
      </c>
      <c r="D892" t="s">
        <v>42</v>
      </c>
      <c r="E892" t="s">
        <v>13</v>
      </c>
    </row>
    <row r="893" spans="1:5">
      <c r="A893" s="6" t="s">
        <v>856</v>
      </c>
      <c r="B893" s="7" t="s">
        <v>766</v>
      </c>
      <c r="C893" s="5" t="s">
        <v>1014</v>
      </c>
      <c r="D893" t="s">
        <v>42</v>
      </c>
      <c r="E893" t="s">
        <v>13</v>
      </c>
    </row>
    <row r="894" spans="1:5">
      <c r="A894" s="6" t="s">
        <v>856</v>
      </c>
      <c r="B894" s="7" t="s">
        <v>677</v>
      </c>
      <c r="C894" s="5" t="s">
        <v>1015</v>
      </c>
      <c r="D894" t="s">
        <v>49</v>
      </c>
      <c r="E894" t="s">
        <v>13</v>
      </c>
    </row>
    <row r="895" spans="1:5">
      <c r="A895" s="6" t="s">
        <v>856</v>
      </c>
      <c r="B895" s="7" t="s">
        <v>856</v>
      </c>
      <c r="C895" s="5" t="s">
        <v>1016</v>
      </c>
      <c r="D895" t="s">
        <v>47</v>
      </c>
      <c r="E895" t="s">
        <v>10</v>
      </c>
    </row>
    <row r="896" spans="1:5">
      <c r="A896" s="6" t="s">
        <v>856</v>
      </c>
      <c r="B896" s="7" t="s">
        <v>788</v>
      </c>
      <c r="C896" s="5" t="s">
        <v>1017</v>
      </c>
      <c r="D896" t="s">
        <v>84</v>
      </c>
      <c r="E896" t="s">
        <v>22</v>
      </c>
    </row>
    <row r="897" spans="1:5">
      <c r="A897" s="6" t="s">
        <v>856</v>
      </c>
      <c r="B897" s="7" t="s">
        <v>744</v>
      </c>
      <c r="C897" s="5" t="s">
        <v>1018</v>
      </c>
      <c r="D897" t="s">
        <v>9</v>
      </c>
      <c r="E897" t="s">
        <v>10</v>
      </c>
    </row>
    <row r="898" spans="1:5">
      <c r="A898" s="6" t="s">
        <v>856</v>
      </c>
      <c r="B898" s="7" t="s">
        <v>856</v>
      </c>
      <c r="C898" s="5" t="s">
        <v>1019</v>
      </c>
      <c r="D898" t="s">
        <v>225</v>
      </c>
      <c r="E898" t="s">
        <v>22</v>
      </c>
    </row>
    <row r="899" spans="1:5">
      <c r="A899" s="6" t="s">
        <v>856</v>
      </c>
      <c r="B899" s="7" t="s">
        <v>856</v>
      </c>
      <c r="C899" s="5" t="s">
        <v>1020</v>
      </c>
      <c r="D899" t="s">
        <v>328</v>
      </c>
      <c r="E899" t="s">
        <v>13</v>
      </c>
    </row>
    <row r="900" spans="1:5">
      <c r="A900" s="6" t="s">
        <v>856</v>
      </c>
      <c r="B900" s="7" t="s">
        <v>856</v>
      </c>
      <c r="C900" s="5" t="s">
        <v>1021</v>
      </c>
      <c r="D900" t="s">
        <v>1022</v>
      </c>
      <c r="E900" t="s">
        <v>194</v>
      </c>
    </row>
    <row r="901" spans="1:5">
      <c r="A901" s="6" t="s">
        <v>856</v>
      </c>
      <c r="B901" s="7" t="s">
        <v>856</v>
      </c>
      <c r="C901" s="5" t="s">
        <v>1023</v>
      </c>
      <c r="D901" t="s">
        <v>432</v>
      </c>
      <c r="E901" t="s">
        <v>22</v>
      </c>
    </row>
    <row r="902" spans="1:5">
      <c r="A902" s="6" t="s">
        <v>856</v>
      </c>
      <c r="B902" s="7" t="s">
        <v>929</v>
      </c>
      <c r="C902" s="5" t="s">
        <v>1024</v>
      </c>
      <c r="D902" t="s">
        <v>62</v>
      </c>
      <c r="E902" t="s">
        <v>22</v>
      </c>
    </row>
    <row r="903" spans="1:5">
      <c r="A903" s="6" t="s">
        <v>856</v>
      </c>
      <c r="B903" s="7" t="s">
        <v>766</v>
      </c>
      <c r="C903" s="5" t="s">
        <v>1025</v>
      </c>
      <c r="D903" t="s">
        <v>161</v>
      </c>
      <c r="E903" t="s">
        <v>13</v>
      </c>
    </row>
    <row r="904" spans="1:5">
      <c r="A904" s="6" t="s">
        <v>856</v>
      </c>
      <c r="B904" s="7" t="s">
        <v>853</v>
      </c>
      <c r="C904" s="5" t="s">
        <v>1026</v>
      </c>
      <c r="D904" t="s">
        <v>132</v>
      </c>
      <c r="E904" t="s">
        <v>13</v>
      </c>
    </row>
    <row r="905" spans="1:5">
      <c r="A905" s="6" t="s">
        <v>856</v>
      </c>
      <c r="B905" s="7" t="s">
        <v>856</v>
      </c>
      <c r="C905" s="5" t="s">
        <v>1027</v>
      </c>
      <c r="D905" t="s">
        <v>516</v>
      </c>
      <c r="E905" t="s">
        <v>13</v>
      </c>
    </row>
    <row r="906" spans="1:5">
      <c r="A906" s="6" t="s">
        <v>856</v>
      </c>
      <c r="B906" s="7" t="s">
        <v>912</v>
      </c>
      <c r="C906" s="5" t="s">
        <v>1028</v>
      </c>
      <c r="D906" t="s">
        <v>9</v>
      </c>
      <c r="E906" t="s">
        <v>10</v>
      </c>
    </row>
    <row r="907" spans="1:5">
      <c r="A907" s="6" t="s">
        <v>856</v>
      </c>
      <c r="B907" s="7" t="s">
        <v>912</v>
      </c>
      <c r="C907" s="5" t="s">
        <v>1029</v>
      </c>
      <c r="D907" t="s">
        <v>328</v>
      </c>
      <c r="E907" t="s">
        <v>13</v>
      </c>
    </row>
    <row r="908" spans="1:5">
      <c r="A908" s="6" t="s">
        <v>856</v>
      </c>
      <c r="B908" s="7" t="s">
        <v>788</v>
      </c>
      <c r="C908" s="5" t="s">
        <v>1030</v>
      </c>
      <c r="D908" t="s">
        <v>385</v>
      </c>
      <c r="E908" t="s">
        <v>22</v>
      </c>
    </row>
    <row r="909" spans="1:5">
      <c r="A909" s="6" t="s">
        <v>912</v>
      </c>
      <c r="B909" s="7" t="s">
        <v>766</v>
      </c>
      <c r="C909" s="5" t="s">
        <v>1031</v>
      </c>
      <c r="D909" t="s">
        <v>96</v>
      </c>
      <c r="E909" t="s">
        <v>22</v>
      </c>
    </row>
    <row r="910" spans="1:5">
      <c r="A910" s="6" t="s">
        <v>912</v>
      </c>
      <c r="B910" s="7"/>
      <c r="C910" s="5" t="s">
        <v>1032</v>
      </c>
      <c r="D910" t="s">
        <v>1033</v>
      </c>
      <c r="E910" t="s">
        <v>22</v>
      </c>
    </row>
    <row r="911" spans="1:5">
      <c r="A911" s="6" t="s">
        <v>912</v>
      </c>
      <c r="B911" s="7"/>
      <c r="C911" s="5" t="s">
        <v>1034</v>
      </c>
      <c r="D911" t="s">
        <v>790</v>
      </c>
      <c r="E911" t="s">
        <v>22</v>
      </c>
    </row>
    <row r="912" spans="1:5">
      <c r="A912" s="6" t="s">
        <v>912</v>
      </c>
      <c r="B912" s="7" t="s">
        <v>856</v>
      </c>
      <c r="C912" s="5" t="s">
        <v>1035</v>
      </c>
      <c r="D912" t="s">
        <v>62</v>
      </c>
      <c r="E912" t="s">
        <v>22</v>
      </c>
    </row>
    <row r="913" spans="1:5">
      <c r="A913" s="6" t="s">
        <v>912</v>
      </c>
      <c r="B913" s="7" t="s">
        <v>853</v>
      </c>
      <c r="C913" s="5" t="s">
        <v>1036</v>
      </c>
      <c r="D913" t="s">
        <v>178</v>
      </c>
      <c r="E913" t="s">
        <v>10</v>
      </c>
    </row>
    <row r="914" spans="1:5">
      <c r="A914" s="6" t="s">
        <v>912</v>
      </c>
      <c r="B914" s="7" t="s">
        <v>912</v>
      </c>
      <c r="C914" s="5" t="s">
        <v>1037</v>
      </c>
      <c r="D914" t="s">
        <v>410</v>
      </c>
      <c r="E914" t="s">
        <v>194</v>
      </c>
    </row>
    <row r="915" spans="1:5">
      <c r="A915" s="6" t="s">
        <v>912</v>
      </c>
      <c r="B915" s="7" t="s">
        <v>912</v>
      </c>
      <c r="C915" s="5" t="s">
        <v>1038</v>
      </c>
      <c r="D915" t="s">
        <v>325</v>
      </c>
      <c r="E915" t="s">
        <v>22</v>
      </c>
    </row>
    <row r="916" spans="1:5">
      <c r="A916" s="6" t="s">
        <v>912</v>
      </c>
      <c r="B916" s="7" t="s">
        <v>856</v>
      </c>
      <c r="C916" s="5" t="s">
        <v>1039</v>
      </c>
      <c r="D916" t="s">
        <v>649</v>
      </c>
      <c r="E916" t="s">
        <v>22</v>
      </c>
    </row>
    <row r="917" spans="1:5">
      <c r="A917" s="6" t="s">
        <v>912</v>
      </c>
      <c r="B917" s="7" t="s">
        <v>766</v>
      </c>
      <c r="C917" s="5" t="s">
        <v>1040</v>
      </c>
      <c r="D917" t="s">
        <v>30</v>
      </c>
      <c r="E917" t="s">
        <v>22</v>
      </c>
    </row>
    <row r="918" spans="1:5">
      <c r="A918" s="6" t="s">
        <v>912</v>
      </c>
      <c r="B918" s="7" t="s">
        <v>912</v>
      </c>
      <c r="C918" s="5" t="s">
        <v>1041</v>
      </c>
      <c r="D918" t="s">
        <v>59</v>
      </c>
      <c r="E918" t="s">
        <v>22</v>
      </c>
    </row>
    <row r="919" spans="1:5">
      <c r="A919" s="6" t="s">
        <v>912</v>
      </c>
      <c r="B919" s="7" t="s">
        <v>856</v>
      </c>
      <c r="C919" s="5" t="s">
        <v>1042</v>
      </c>
      <c r="D919" t="s">
        <v>9</v>
      </c>
      <c r="E919" t="s">
        <v>10</v>
      </c>
    </row>
    <row r="920" spans="1:5">
      <c r="A920" s="6" t="s">
        <v>912</v>
      </c>
      <c r="B920" s="7" t="s">
        <v>912</v>
      </c>
      <c r="C920" s="5" t="s">
        <v>1043</v>
      </c>
      <c r="D920" t="s">
        <v>213</v>
      </c>
      <c r="E920" t="s">
        <v>22</v>
      </c>
    </row>
    <row r="921" spans="1:5">
      <c r="A921" s="6" t="s">
        <v>912</v>
      </c>
      <c r="B921" s="7" t="s">
        <v>788</v>
      </c>
      <c r="C921" s="5" t="s">
        <v>1044</v>
      </c>
      <c r="D921" t="s">
        <v>272</v>
      </c>
      <c r="E921" t="s">
        <v>22</v>
      </c>
    </row>
    <row r="922" spans="1:5">
      <c r="A922" s="6" t="s">
        <v>912</v>
      </c>
      <c r="B922" s="7" t="s">
        <v>788</v>
      </c>
      <c r="C922" s="5" t="s">
        <v>1045</v>
      </c>
      <c r="D922" t="s">
        <v>272</v>
      </c>
      <c r="E922" t="s">
        <v>22</v>
      </c>
    </row>
    <row r="923" spans="1:5">
      <c r="A923" s="6" t="s">
        <v>912</v>
      </c>
      <c r="B923" s="7" t="s">
        <v>766</v>
      </c>
      <c r="C923" s="5" t="s">
        <v>1046</v>
      </c>
      <c r="D923" t="s">
        <v>12</v>
      </c>
      <c r="E923" t="s">
        <v>13</v>
      </c>
    </row>
    <row r="924" spans="1:5">
      <c r="A924" s="6" t="s">
        <v>912</v>
      </c>
      <c r="B924" s="7"/>
      <c r="C924" s="5" t="s">
        <v>1047</v>
      </c>
      <c r="D924" t="s">
        <v>165</v>
      </c>
      <c r="E924" t="s">
        <v>22</v>
      </c>
    </row>
    <row r="925" spans="1:5">
      <c r="A925" s="6" t="s">
        <v>912</v>
      </c>
      <c r="B925" s="7"/>
      <c r="C925" s="5" t="s">
        <v>1048</v>
      </c>
      <c r="D925" t="s">
        <v>344</v>
      </c>
      <c r="E925" t="s">
        <v>22</v>
      </c>
    </row>
    <row r="926" spans="1:5">
      <c r="A926" s="6" t="s">
        <v>912</v>
      </c>
      <c r="B926" s="7" t="s">
        <v>912</v>
      </c>
      <c r="C926" s="5" t="s">
        <v>1049</v>
      </c>
      <c r="D926" t="s">
        <v>9</v>
      </c>
      <c r="E926" t="s">
        <v>10</v>
      </c>
    </row>
    <row r="927" spans="1:5">
      <c r="A927" s="6" t="s">
        <v>912</v>
      </c>
      <c r="B927" s="7" t="s">
        <v>856</v>
      </c>
      <c r="C927" s="5" t="s">
        <v>1050</v>
      </c>
      <c r="D927" t="s">
        <v>59</v>
      </c>
      <c r="E927" t="s">
        <v>22</v>
      </c>
    </row>
    <row r="928" spans="1:5">
      <c r="A928" s="6" t="s">
        <v>912</v>
      </c>
      <c r="B928" s="7" t="s">
        <v>912</v>
      </c>
      <c r="C928" s="5" t="s">
        <v>1051</v>
      </c>
      <c r="D928" t="s">
        <v>59</v>
      </c>
      <c r="E928" t="s">
        <v>22</v>
      </c>
    </row>
    <row r="929" spans="1:5">
      <c r="A929" s="6" t="s">
        <v>912</v>
      </c>
      <c r="B929" s="7" t="s">
        <v>929</v>
      </c>
      <c r="C929" s="5" t="s">
        <v>1052</v>
      </c>
      <c r="D929" t="s">
        <v>165</v>
      </c>
      <c r="E929" t="s">
        <v>22</v>
      </c>
    </row>
    <row r="930" spans="1:5">
      <c r="A930" s="6" t="s">
        <v>912</v>
      </c>
      <c r="B930" s="7" t="s">
        <v>912</v>
      </c>
      <c r="C930" s="5" t="s">
        <v>1053</v>
      </c>
      <c r="D930" t="s">
        <v>385</v>
      </c>
      <c r="E930" t="s">
        <v>22</v>
      </c>
    </row>
    <row r="931" spans="1:5">
      <c r="A931" s="6" t="s">
        <v>912</v>
      </c>
      <c r="B931" s="7" t="s">
        <v>788</v>
      </c>
      <c r="C931" s="5" t="s">
        <v>1054</v>
      </c>
      <c r="D931" t="s">
        <v>165</v>
      </c>
      <c r="E931" t="s">
        <v>22</v>
      </c>
    </row>
    <row r="932" spans="1:5">
      <c r="A932" s="6" t="s">
        <v>912</v>
      </c>
      <c r="B932" s="7"/>
      <c r="C932" s="5" t="s">
        <v>1055</v>
      </c>
      <c r="D932" t="s">
        <v>96</v>
      </c>
      <c r="E932" t="s">
        <v>22</v>
      </c>
    </row>
    <row r="933" spans="1:5">
      <c r="A933" s="6" t="s">
        <v>912</v>
      </c>
      <c r="B933" s="7" t="s">
        <v>929</v>
      </c>
      <c r="C933" s="5" t="s">
        <v>1056</v>
      </c>
      <c r="D933" t="s">
        <v>430</v>
      </c>
      <c r="E933" t="s">
        <v>13</v>
      </c>
    </row>
    <row r="934" spans="1:5">
      <c r="A934" s="6" t="s">
        <v>912</v>
      </c>
      <c r="B934" s="7"/>
      <c r="C934" s="5" t="s">
        <v>1057</v>
      </c>
      <c r="D934" t="s">
        <v>544</v>
      </c>
      <c r="E934" t="s">
        <v>22</v>
      </c>
    </row>
    <row r="935" spans="1:5">
      <c r="A935" s="6" t="s">
        <v>912</v>
      </c>
      <c r="B935" s="7" t="s">
        <v>703</v>
      </c>
      <c r="C935" s="5" t="s">
        <v>1058</v>
      </c>
      <c r="D935" t="s">
        <v>852</v>
      </c>
      <c r="E935" t="s">
        <v>10</v>
      </c>
    </row>
    <row r="936" spans="1:5">
      <c r="A936" s="6" t="s">
        <v>912</v>
      </c>
      <c r="B936" s="7" t="s">
        <v>912</v>
      </c>
      <c r="C936" s="5" t="s">
        <v>1059</v>
      </c>
      <c r="D936" t="s">
        <v>750</v>
      </c>
      <c r="E936" t="s">
        <v>10</v>
      </c>
    </row>
    <row r="937" spans="1:5">
      <c r="A937" s="6" t="s">
        <v>912</v>
      </c>
      <c r="B937" s="7" t="s">
        <v>788</v>
      </c>
      <c r="C937" s="5" t="s">
        <v>1060</v>
      </c>
      <c r="D937" t="s">
        <v>155</v>
      </c>
      <c r="E937" t="s">
        <v>10</v>
      </c>
    </row>
    <row r="938" spans="1:5">
      <c r="A938" s="6" t="s">
        <v>912</v>
      </c>
      <c r="B938" s="7" t="s">
        <v>929</v>
      </c>
      <c r="C938" s="5" t="s">
        <v>1061</v>
      </c>
      <c r="D938" t="s">
        <v>206</v>
      </c>
      <c r="E938" t="s">
        <v>13</v>
      </c>
    </row>
    <row r="939" spans="1:5">
      <c r="A939" s="6" t="s">
        <v>912</v>
      </c>
      <c r="B939" s="7" t="s">
        <v>856</v>
      </c>
      <c r="C939" s="5" t="s">
        <v>1062</v>
      </c>
      <c r="D939" t="s">
        <v>206</v>
      </c>
      <c r="E939" t="s">
        <v>13</v>
      </c>
    </row>
    <row r="940" spans="1:5">
      <c r="A940" s="6" t="s">
        <v>912</v>
      </c>
      <c r="B940" s="7"/>
      <c r="C940" s="5" t="s">
        <v>1063</v>
      </c>
      <c r="D940" t="s">
        <v>206</v>
      </c>
      <c r="E940" t="s">
        <v>13</v>
      </c>
    </row>
    <row r="941" spans="1:5">
      <c r="A941" s="6" t="s">
        <v>912</v>
      </c>
      <c r="B941" s="7" t="s">
        <v>766</v>
      </c>
      <c r="C941" s="5" t="s">
        <v>1064</v>
      </c>
      <c r="D941" t="s">
        <v>178</v>
      </c>
      <c r="E941" t="s">
        <v>10</v>
      </c>
    </row>
    <row r="942" spans="1:5">
      <c r="A942" s="6" t="s">
        <v>912</v>
      </c>
      <c r="B942" s="7" t="s">
        <v>912</v>
      </c>
      <c r="C942" s="5" t="s">
        <v>1065</v>
      </c>
      <c r="D942" t="s">
        <v>132</v>
      </c>
      <c r="E942" t="s">
        <v>13</v>
      </c>
    </row>
    <row r="943" spans="1:5">
      <c r="A943" s="6" t="s">
        <v>912</v>
      </c>
      <c r="B943" s="7" t="s">
        <v>856</v>
      </c>
      <c r="C943" s="5" t="s">
        <v>1066</v>
      </c>
      <c r="D943" t="s">
        <v>47</v>
      </c>
      <c r="E943" t="s">
        <v>10</v>
      </c>
    </row>
    <row r="944" spans="1:5">
      <c r="A944" s="6" t="s">
        <v>912</v>
      </c>
      <c r="B944" s="7" t="s">
        <v>856</v>
      </c>
      <c r="C944" s="5" t="s">
        <v>1067</v>
      </c>
      <c r="D944" t="s">
        <v>9</v>
      </c>
      <c r="E944" t="s">
        <v>10</v>
      </c>
    </row>
    <row r="945" spans="1:5">
      <c r="A945" s="6" t="s">
        <v>912</v>
      </c>
      <c r="B945" s="7" t="s">
        <v>788</v>
      </c>
      <c r="C945" s="5" t="s">
        <v>1068</v>
      </c>
      <c r="D945" t="s">
        <v>9</v>
      </c>
      <c r="E945" t="s">
        <v>10</v>
      </c>
    </row>
    <row r="946" spans="1:5">
      <c r="A946" s="6" t="s">
        <v>912</v>
      </c>
      <c r="B946" s="7" t="s">
        <v>766</v>
      </c>
      <c r="C946" s="5" t="s">
        <v>1069</v>
      </c>
      <c r="D946" t="s">
        <v>9</v>
      </c>
      <c r="E946" t="s">
        <v>10</v>
      </c>
    </row>
    <row r="947" spans="1:5">
      <c r="A947" s="6" t="s">
        <v>912</v>
      </c>
      <c r="B947" s="7" t="s">
        <v>856</v>
      </c>
      <c r="C947" s="5" t="s">
        <v>1070</v>
      </c>
      <c r="D947" t="s">
        <v>12</v>
      </c>
      <c r="E947" t="s">
        <v>13</v>
      </c>
    </row>
    <row r="948" spans="1:5">
      <c r="A948" s="6" t="s">
        <v>912</v>
      </c>
      <c r="B948" s="7" t="s">
        <v>912</v>
      </c>
      <c r="C948" s="5" t="s">
        <v>1071</v>
      </c>
      <c r="D948" t="s">
        <v>620</v>
      </c>
      <c r="E948" t="s">
        <v>13</v>
      </c>
    </row>
    <row r="949" spans="1:5">
      <c r="A949" s="6" t="s">
        <v>912</v>
      </c>
      <c r="B949" s="7" t="s">
        <v>929</v>
      </c>
      <c r="C949" s="5" t="s">
        <v>1072</v>
      </c>
      <c r="D949" t="s">
        <v>9</v>
      </c>
      <c r="E949" t="s">
        <v>10</v>
      </c>
    </row>
    <row r="950" spans="1:5">
      <c r="A950" s="6" t="s">
        <v>912</v>
      </c>
      <c r="B950" s="7" t="s">
        <v>912</v>
      </c>
      <c r="C950" s="5" t="s">
        <v>1073</v>
      </c>
      <c r="D950" t="s">
        <v>418</v>
      </c>
      <c r="E950" t="s">
        <v>22</v>
      </c>
    </row>
    <row r="951" spans="1:5">
      <c r="A951" s="6" t="s">
        <v>912</v>
      </c>
      <c r="B951" s="7" t="s">
        <v>766</v>
      </c>
      <c r="C951" s="5" t="s">
        <v>1074</v>
      </c>
      <c r="D951" t="s">
        <v>165</v>
      </c>
      <c r="E951" t="s">
        <v>22</v>
      </c>
    </row>
    <row r="952" spans="1:5">
      <c r="A952" s="6" t="s">
        <v>912</v>
      </c>
      <c r="B952" s="7" t="s">
        <v>912</v>
      </c>
      <c r="C952" s="5" t="s">
        <v>1075</v>
      </c>
      <c r="D952" t="s">
        <v>12</v>
      </c>
      <c r="E952" t="s">
        <v>13</v>
      </c>
    </row>
    <row r="953" spans="1:5">
      <c r="A953" s="6" t="s">
        <v>912</v>
      </c>
      <c r="B953" s="7" t="s">
        <v>856</v>
      </c>
      <c r="C953" s="5" t="s">
        <v>1076</v>
      </c>
      <c r="D953" t="s">
        <v>193</v>
      </c>
      <c r="E953" t="s">
        <v>194</v>
      </c>
    </row>
    <row r="954" spans="1:5">
      <c r="A954" s="6" t="s">
        <v>912</v>
      </c>
      <c r="B954" s="7" t="s">
        <v>856</v>
      </c>
      <c r="C954" s="5" t="s">
        <v>1077</v>
      </c>
      <c r="D954" t="s">
        <v>9</v>
      </c>
      <c r="E954" t="s">
        <v>10</v>
      </c>
    </row>
    <row r="955" spans="1:5">
      <c r="A955" s="6" t="s">
        <v>912</v>
      </c>
      <c r="B955" s="7" t="s">
        <v>788</v>
      </c>
      <c r="C955" s="5" t="s">
        <v>1078</v>
      </c>
      <c r="D955" t="s">
        <v>62</v>
      </c>
      <c r="E955" t="s">
        <v>22</v>
      </c>
    </row>
    <row r="956" spans="1:5">
      <c r="A956" s="6" t="s">
        <v>788</v>
      </c>
      <c r="B956" s="7" t="s">
        <v>856</v>
      </c>
      <c r="C956" s="5" t="s">
        <v>1079</v>
      </c>
      <c r="D956" t="s">
        <v>213</v>
      </c>
      <c r="E956" t="s">
        <v>22</v>
      </c>
    </row>
    <row r="957" spans="1:5">
      <c r="A957" s="6" t="s">
        <v>788</v>
      </c>
      <c r="B957" s="7"/>
      <c r="C957" s="5" t="s">
        <v>1080</v>
      </c>
      <c r="D957" t="s">
        <v>867</v>
      </c>
      <c r="E957" t="s">
        <v>22</v>
      </c>
    </row>
    <row r="958" spans="1:5">
      <c r="A958" s="6" t="s">
        <v>788</v>
      </c>
      <c r="B958" s="7" t="s">
        <v>856</v>
      </c>
      <c r="C958" s="5" t="s">
        <v>1081</v>
      </c>
      <c r="D958" t="s">
        <v>1082</v>
      </c>
      <c r="E958" t="s">
        <v>22</v>
      </c>
    </row>
    <row r="959" spans="1:5">
      <c r="A959" s="6" t="s">
        <v>788</v>
      </c>
      <c r="B959" s="7" t="s">
        <v>929</v>
      </c>
      <c r="C959" s="5" t="s">
        <v>1083</v>
      </c>
      <c r="D959" t="s">
        <v>165</v>
      </c>
      <c r="E959" t="s">
        <v>22</v>
      </c>
    </row>
    <row r="960" spans="1:5">
      <c r="A960" s="6" t="s">
        <v>788</v>
      </c>
      <c r="B960" s="7" t="s">
        <v>788</v>
      </c>
      <c r="C960" s="5" t="s">
        <v>1084</v>
      </c>
      <c r="D960" t="s">
        <v>421</v>
      </c>
      <c r="E960" t="s">
        <v>13</v>
      </c>
    </row>
    <row r="961" spans="1:5">
      <c r="A961" s="6" t="s">
        <v>788</v>
      </c>
      <c r="B961" s="7" t="s">
        <v>856</v>
      </c>
      <c r="C961" s="5" t="s">
        <v>1085</v>
      </c>
      <c r="D961" t="s">
        <v>36</v>
      </c>
      <c r="E961" t="s">
        <v>37</v>
      </c>
    </row>
    <row r="962" spans="1:5">
      <c r="A962" s="6" t="s">
        <v>788</v>
      </c>
      <c r="B962" s="7" t="s">
        <v>856</v>
      </c>
      <c r="C962" s="5" t="s">
        <v>1086</v>
      </c>
      <c r="D962" t="s">
        <v>9</v>
      </c>
      <c r="E962" t="s">
        <v>10</v>
      </c>
    </row>
    <row r="963" spans="1:5">
      <c r="A963" s="6" t="s">
        <v>788</v>
      </c>
      <c r="B963" s="7" t="s">
        <v>788</v>
      </c>
      <c r="C963" s="5" t="s">
        <v>1087</v>
      </c>
      <c r="D963" t="s">
        <v>9</v>
      </c>
      <c r="E963" t="s">
        <v>10</v>
      </c>
    </row>
    <row r="964" spans="1:5">
      <c r="A964" s="6" t="s">
        <v>788</v>
      </c>
      <c r="B964" s="7" t="s">
        <v>856</v>
      </c>
      <c r="C964" s="5" t="s">
        <v>1088</v>
      </c>
      <c r="D964" t="s">
        <v>49</v>
      </c>
      <c r="E964" t="s">
        <v>13</v>
      </c>
    </row>
    <row r="965" spans="1:5">
      <c r="A965" s="6" t="s">
        <v>788</v>
      </c>
      <c r="B965" s="7" t="s">
        <v>929</v>
      </c>
      <c r="C965" s="5" t="s">
        <v>1089</v>
      </c>
      <c r="D965" t="s">
        <v>953</v>
      </c>
      <c r="E965" t="s">
        <v>10</v>
      </c>
    </row>
    <row r="966" spans="1:5">
      <c r="A966" s="6" t="s">
        <v>788</v>
      </c>
      <c r="B966" s="7" t="s">
        <v>788</v>
      </c>
      <c r="C966" s="5" t="s">
        <v>1090</v>
      </c>
      <c r="D966" t="s">
        <v>381</v>
      </c>
      <c r="E966" t="s">
        <v>22</v>
      </c>
    </row>
    <row r="967" spans="1:5">
      <c r="A967" s="6" t="s">
        <v>788</v>
      </c>
      <c r="B967" s="7" t="s">
        <v>929</v>
      </c>
      <c r="C967" s="5" t="s">
        <v>1091</v>
      </c>
      <c r="D967" t="s">
        <v>9</v>
      </c>
      <c r="E967" t="s">
        <v>10</v>
      </c>
    </row>
    <row r="968" spans="1:5">
      <c r="A968" s="6" t="s">
        <v>788</v>
      </c>
      <c r="B968" s="7" t="s">
        <v>929</v>
      </c>
      <c r="C968" s="5" t="s">
        <v>1092</v>
      </c>
      <c r="D968" t="s">
        <v>165</v>
      </c>
      <c r="E968" t="s">
        <v>22</v>
      </c>
    </row>
    <row r="969" spans="1:5">
      <c r="A969" s="6" t="s">
        <v>788</v>
      </c>
      <c r="B969" s="7" t="s">
        <v>929</v>
      </c>
      <c r="C969" s="5" t="s">
        <v>1093</v>
      </c>
      <c r="D969" t="s">
        <v>238</v>
      </c>
      <c r="E969" t="s">
        <v>22</v>
      </c>
    </row>
    <row r="970" spans="1:5">
      <c r="A970" s="6" t="s">
        <v>788</v>
      </c>
      <c r="B970" s="7" t="s">
        <v>766</v>
      </c>
      <c r="C970" s="5" t="s">
        <v>1094</v>
      </c>
      <c r="D970" t="s">
        <v>140</v>
      </c>
      <c r="E970" t="s">
        <v>13</v>
      </c>
    </row>
    <row r="971" spans="1:5">
      <c r="A971" s="6" t="s">
        <v>788</v>
      </c>
      <c r="B971" s="7" t="s">
        <v>788</v>
      </c>
      <c r="C971" s="5" t="s">
        <v>1095</v>
      </c>
      <c r="D971" t="s">
        <v>165</v>
      </c>
      <c r="E971" t="s">
        <v>22</v>
      </c>
    </row>
    <row r="972" spans="1:5">
      <c r="A972" s="6" t="s">
        <v>788</v>
      </c>
      <c r="B972" s="7" t="s">
        <v>798</v>
      </c>
      <c r="C972" s="5" t="s">
        <v>1096</v>
      </c>
      <c r="D972" t="s">
        <v>1097</v>
      </c>
      <c r="E972" t="s">
        <v>22</v>
      </c>
    </row>
    <row r="973" spans="1:5">
      <c r="A973" s="6" t="s">
        <v>788</v>
      </c>
      <c r="B973" s="7"/>
      <c r="C973" s="5" t="s">
        <v>1098</v>
      </c>
      <c r="D973" t="s">
        <v>790</v>
      </c>
      <c r="E973" t="s">
        <v>22</v>
      </c>
    </row>
    <row r="974" spans="1:5">
      <c r="A974" s="6" t="s">
        <v>788</v>
      </c>
      <c r="B974" s="7" t="s">
        <v>788</v>
      </c>
      <c r="C974" s="5" t="s">
        <v>1099</v>
      </c>
      <c r="D974" t="s">
        <v>59</v>
      </c>
      <c r="E974" t="s">
        <v>22</v>
      </c>
    </row>
    <row r="975" spans="1:5">
      <c r="A975" s="6" t="s">
        <v>788</v>
      </c>
      <c r="B975" s="7" t="s">
        <v>912</v>
      </c>
      <c r="C975" s="5" t="s">
        <v>1100</v>
      </c>
      <c r="D975" t="s">
        <v>1033</v>
      </c>
      <c r="E975" t="s">
        <v>22</v>
      </c>
    </row>
    <row r="976" spans="1:5">
      <c r="A976" s="6" t="s">
        <v>788</v>
      </c>
      <c r="B976" s="7" t="s">
        <v>912</v>
      </c>
      <c r="C976" s="5" t="s">
        <v>1101</v>
      </c>
      <c r="D976" t="s">
        <v>328</v>
      </c>
      <c r="E976" t="s">
        <v>13</v>
      </c>
    </row>
    <row r="977" spans="1:5">
      <c r="A977" s="6" t="s">
        <v>788</v>
      </c>
      <c r="B977" s="7" t="s">
        <v>677</v>
      </c>
      <c r="C977" s="5" t="s">
        <v>1102</v>
      </c>
      <c r="D977" t="s">
        <v>30</v>
      </c>
      <c r="E977" t="s">
        <v>22</v>
      </c>
    </row>
    <row r="978" spans="1:5">
      <c r="A978" s="6" t="s">
        <v>788</v>
      </c>
      <c r="B978" s="7" t="s">
        <v>929</v>
      </c>
      <c r="C978" s="5" t="s">
        <v>1103</v>
      </c>
      <c r="D978" t="s">
        <v>30</v>
      </c>
      <c r="E978" t="s">
        <v>22</v>
      </c>
    </row>
    <row r="979" spans="1:5">
      <c r="A979" s="6" t="s">
        <v>788</v>
      </c>
      <c r="B979" s="7" t="s">
        <v>929</v>
      </c>
      <c r="C979" s="5" t="s">
        <v>1104</v>
      </c>
      <c r="D979" t="s">
        <v>91</v>
      </c>
      <c r="E979" t="s">
        <v>22</v>
      </c>
    </row>
    <row r="980" spans="1:5">
      <c r="A980" s="6" t="s">
        <v>788</v>
      </c>
      <c r="B980" s="7" t="s">
        <v>912</v>
      </c>
      <c r="C980" s="5" t="s">
        <v>1105</v>
      </c>
      <c r="D980" t="s">
        <v>676</v>
      </c>
      <c r="E980" t="s">
        <v>22</v>
      </c>
    </row>
    <row r="981" spans="1:5">
      <c r="A981" s="6" t="s">
        <v>788</v>
      </c>
      <c r="B981" s="7" t="s">
        <v>856</v>
      </c>
      <c r="C981" s="5" t="s">
        <v>1106</v>
      </c>
      <c r="D981" t="s">
        <v>193</v>
      </c>
      <c r="E981" t="s">
        <v>194</v>
      </c>
    </row>
    <row r="982" spans="1:5">
      <c r="A982" s="6" t="s">
        <v>788</v>
      </c>
      <c r="B982" s="7" t="s">
        <v>856</v>
      </c>
      <c r="C982" s="5" t="s">
        <v>1107</v>
      </c>
      <c r="D982" t="s">
        <v>59</v>
      </c>
      <c r="E982" t="s">
        <v>22</v>
      </c>
    </row>
    <row r="983" spans="1:5">
      <c r="A983" s="6" t="s">
        <v>788</v>
      </c>
      <c r="B983" s="7" t="s">
        <v>929</v>
      </c>
      <c r="C983" s="5" t="s">
        <v>1108</v>
      </c>
      <c r="D983" t="s">
        <v>9</v>
      </c>
      <c r="E983" t="s">
        <v>10</v>
      </c>
    </row>
    <row r="984" spans="1:5">
      <c r="A984" s="6" t="s">
        <v>788</v>
      </c>
      <c r="B984" s="7" t="s">
        <v>788</v>
      </c>
      <c r="C984" s="5" t="s">
        <v>1109</v>
      </c>
      <c r="D984" t="s">
        <v>9</v>
      </c>
      <c r="E984" t="s">
        <v>10</v>
      </c>
    </row>
    <row r="985" spans="1:5">
      <c r="A985" s="6" t="s">
        <v>788</v>
      </c>
      <c r="B985" s="7" t="s">
        <v>929</v>
      </c>
      <c r="C985" s="5" t="s">
        <v>1110</v>
      </c>
      <c r="D985" t="s">
        <v>396</v>
      </c>
      <c r="E985" t="s">
        <v>22</v>
      </c>
    </row>
    <row r="986" spans="1:5">
      <c r="A986" s="6" t="s">
        <v>788</v>
      </c>
      <c r="B986" s="7" t="s">
        <v>788</v>
      </c>
      <c r="C986" s="5" t="s">
        <v>1111</v>
      </c>
      <c r="D986" t="s">
        <v>59</v>
      </c>
      <c r="E986" t="s">
        <v>22</v>
      </c>
    </row>
    <row r="987" spans="1:5">
      <c r="A987" s="6" t="s">
        <v>788</v>
      </c>
      <c r="B987" s="7" t="s">
        <v>912</v>
      </c>
      <c r="C987" s="5" t="s">
        <v>1112</v>
      </c>
      <c r="D987" t="s">
        <v>140</v>
      </c>
      <c r="E987" t="s">
        <v>13</v>
      </c>
    </row>
    <row r="988" spans="1:5">
      <c r="A988" s="6" t="s">
        <v>788</v>
      </c>
      <c r="B988" s="7" t="s">
        <v>912</v>
      </c>
      <c r="C988" s="5" t="s">
        <v>1113</v>
      </c>
      <c r="D988" t="s">
        <v>12</v>
      </c>
      <c r="E988" t="s">
        <v>13</v>
      </c>
    </row>
    <row r="989" spans="1:5">
      <c r="A989" s="6" t="s">
        <v>788</v>
      </c>
      <c r="B989" s="7" t="s">
        <v>788</v>
      </c>
      <c r="C989" s="5" t="s">
        <v>1114</v>
      </c>
      <c r="D989" t="s">
        <v>178</v>
      </c>
      <c r="E989" t="s">
        <v>10</v>
      </c>
    </row>
    <row r="990" spans="1:5">
      <c r="A990" s="6" t="s">
        <v>788</v>
      </c>
      <c r="B990" s="7" t="s">
        <v>812</v>
      </c>
      <c r="C990" s="5" t="s">
        <v>1115</v>
      </c>
      <c r="D990" t="s">
        <v>116</v>
      </c>
      <c r="E990" t="s">
        <v>10</v>
      </c>
    </row>
    <row r="991" spans="1:5">
      <c r="A991" s="6" t="s">
        <v>788</v>
      </c>
      <c r="B991" s="7" t="s">
        <v>788</v>
      </c>
      <c r="C991" s="5" t="s">
        <v>1116</v>
      </c>
      <c r="D991" t="s">
        <v>206</v>
      </c>
      <c r="E991" t="s">
        <v>13</v>
      </c>
    </row>
    <row r="992" spans="1:5">
      <c r="A992" s="6" t="s">
        <v>788</v>
      </c>
      <c r="B992" s="7" t="s">
        <v>788</v>
      </c>
      <c r="C992" s="5" t="s">
        <v>1117</v>
      </c>
      <c r="D992" t="s">
        <v>262</v>
      </c>
      <c r="E992" t="s">
        <v>10</v>
      </c>
    </row>
    <row r="993" spans="1:5">
      <c r="A993" s="6" t="s">
        <v>788</v>
      </c>
      <c r="B993" s="7" t="s">
        <v>912</v>
      </c>
      <c r="C993" s="5" t="s">
        <v>1118</v>
      </c>
      <c r="D993" t="s">
        <v>262</v>
      </c>
      <c r="E993" t="s">
        <v>10</v>
      </c>
    </row>
    <row r="994" spans="1:5">
      <c r="A994" s="6" t="s">
        <v>788</v>
      </c>
      <c r="B994" s="7"/>
      <c r="C994" s="5" t="s">
        <v>1119</v>
      </c>
      <c r="D994" t="s">
        <v>953</v>
      </c>
      <c r="E994" t="s">
        <v>10</v>
      </c>
    </row>
    <row r="995" spans="1:5">
      <c r="A995" s="6" t="s">
        <v>788</v>
      </c>
      <c r="B995" s="7" t="s">
        <v>912</v>
      </c>
      <c r="C995" s="5" t="s">
        <v>1120</v>
      </c>
      <c r="D995" t="s">
        <v>262</v>
      </c>
      <c r="E995" t="s">
        <v>10</v>
      </c>
    </row>
    <row r="996" spans="1:5">
      <c r="A996" s="6" t="s">
        <v>788</v>
      </c>
      <c r="B996" s="7" t="s">
        <v>912</v>
      </c>
      <c r="C996" s="5" t="s">
        <v>1121</v>
      </c>
      <c r="D996" t="s">
        <v>408</v>
      </c>
      <c r="E996" t="s">
        <v>10</v>
      </c>
    </row>
    <row r="997" spans="1:5">
      <c r="A997" s="6" t="s">
        <v>788</v>
      </c>
      <c r="B997" s="7" t="s">
        <v>788</v>
      </c>
      <c r="C997" s="5" t="s">
        <v>1122</v>
      </c>
      <c r="D997" t="s">
        <v>116</v>
      </c>
      <c r="E997" t="s">
        <v>10</v>
      </c>
    </row>
    <row r="998" spans="1:5">
      <c r="A998" s="6" t="s">
        <v>788</v>
      </c>
      <c r="B998" s="7" t="s">
        <v>856</v>
      </c>
      <c r="C998" s="5" t="s">
        <v>1123</v>
      </c>
      <c r="D998" t="s">
        <v>132</v>
      </c>
      <c r="E998" t="s">
        <v>13</v>
      </c>
    </row>
    <row r="999" spans="1:5">
      <c r="A999" s="6" t="s">
        <v>788</v>
      </c>
      <c r="B999" s="7" t="s">
        <v>912</v>
      </c>
      <c r="C999" s="5" t="s">
        <v>1124</v>
      </c>
      <c r="D999" t="s">
        <v>132</v>
      </c>
      <c r="E999" t="s">
        <v>13</v>
      </c>
    </row>
    <row r="1000" spans="1:5">
      <c r="A1000" s="6" t="s">
        <v>788</v>
      </c>
      <c r="B1000" s="7" t="s">
        <v>788</v>
      </c>
      <c r="C1000" s="5" t="s">
        <v>1125</v>
      </c>
      <c r="D1000" t="s">
        <v>707</v>
      </c>
      <c r="E1000" t="s">
        <v>22</v>
      </c>
    </row>
    <row r="1001" spans="1:5">
      <c r="A1001" s="6" t="s">
        <v>788</v>
      </c>
      <c r="B1001" s="7"/>
      <c r="C1001" s="5" t="s">
        <v>1126</v>
      </c>
      <c r="D1001" t="s">
        <v>84</v>
      </c>
      <c r="E1001" t="s">
        <v>22</v>
      </c>
    </row>
    <row r="1002" spans="1:5">
      <c r="A1002" s="6" t="s">
        <v>788</v>
      </c>
      <c r="B1002" s="7" t="s">
        <v>912</v>
      </c>
      <c r="C1002" s="5" t="s">
        <v>1127</v>
      </c>
      <c r="D1002" t="s">
        <v>96</v>
      </c>
      <c r="E1002" t="s">
        <v>22</v>
      </c>
    </row>
    <row r="1003" spans="1:5">
      <c r="A1003" s="6" t="s">
        <v>788</v>
      </c>
      <c r="B1003" s="7" t="s">
        <v>788</v>
      </c>
      <c r="C1003" s="5" t="s">
        <v>1128</v>
      </c>
      <c r="D1003" t="s">
        <v>418</v>
      </c>
      <c r="E1003" t="s">
        <v>22</v>
      </c>
    </row>
    <row r="1004" spans="1:5">
      <c r="A1004" s="6" t="s">
        <v>788</v>
      </c>
      <c r="B1004" s="7" t="s">
        <v>929</v>
      </c>
      <c r="C1004" s="5" t="s">
        <v>1129</v>
      </c>
      <c r="D1004" t="s">
        <v>9</v>
      </c>
      <c r="E1004" t="s">
        <v>10</v>
      </c>
    </row>
    <row r="1005" spans="1:5">
      <c r="A1005" s="6" t="s">
        <v>788</v>
      </c>
      <c r="B1005" s="7" t="s">
        <v>788</v>
      </c>
      <c r="C1005" s="5" t="s">
        <v>1130</v>
      </c>
      <c r="D1005" t="s">
        <v>193</v>
      </c>
      <c r="E1005" t="s">
        <v>194</v>
      </c>
    </row>
    <row r="1006" spans="1:5">
      <c r="A1006" s="6" t="s">
        <v>788</v>
      </c>
      <c r="B1006" s="7" t="s">
        <v>766</v>
      </c>
      <c r="C1006" s="5" t="s">
        <v>1131</v>
      </c>
      <c r="D1006" t="s">
        <v>30</v>
      </c>
      <c r="E1006" t="s">
        <v>22</v>
      </c>
    </row>
    <row r="1007" spans="1:5">
      <c r="A1007" s="6" t="s">
        <v>929</v>
      </c>
      <c r="B1007" s="7"/>
      <c r="C1007" s="5" t="s">
        <v>1132</v>
      </c>
      <c r="D1007" t="s">
        <v>432</v>
      </c>
      <c r="E1007" t="s">
        <v>22</v>
      </c>
    </row>
    <row r="1008" spans="1:5">
      <c r="A1008" s="6" t="s">
        <v>929</v>
      </c>
      <c r="B1008" s="7"/>
      <c r="C1008" s="5" t="s">
        <v>1133</v>
      </c>
      <c r="D1008" t="s">
        <v>418</v>
      </c>
      <c r="E1008" t="s">
        <v>22</v>
      </c>
    </row>
    <row r="1009" spans="1:5">
      <c r="A1009" s="6" t="s">
        <v>929</v>
      </c>
      <c r="B1009" s="7" t="s">
        <v>929</v>
      </c>
      <c r="C1009" s="5" t="s">
        <v>1134</v>
      </c>
      <c r="D1009" t="s">
        <v>410</v>
      </c>
      <c r="E1009" t="s">
        <v>194</v>
      </c>
    </row>
    <row r="1010" spans="1:5">
      <c r="A1010" s="6" t="s">
        <v>929</v>
      </c>
      <c r="B1010" s="7" t="s">
        <v>1135</v>
      </c>
      <c r="C1010" s="5" t="s">
        <v>1136</v>
      </c>
      <c r="D1010" t="s">
        <v>881</v>
      </c>
      <c r="E1010" t="s">
        <v>13</v>
      </c>
    </row>
    <row r="1011" spans="1:5">
      <c r="A1011" s="6" t="s">
        <v>929</v>
      </c>
      <c r="B1011" s="7" t="s">
        <v>929</v>
      </c>
      <c r="C1011" s="5" t="s">
        <v>1137</v>
      </c>
      <c r="D1011" t="s">
        <v>165</v>
      </c>
      <c r="E1011" t="s">
        <v>22</v>
      </c>
    </row>
    <row r="1012" spans="1:5">
      <c r="A1012" s="6" t="s">
        <v>929</v>
      </c>
      <c r="B1012" s="7" t="s">
        <v>788</v>
      </c>
      <c r="C1012" s="5" t="s">
        <v>1138</v>
      </c>
      <c r="D1012" t="s">
        <v>213</v>
      </c>
      <c r="E1012" t="s">
        <v>22</v>
      </c>
    </row>
    <row r="1013" spans="1:5">
      <c r="A1013" s="6" t="s">
        <v>929</v>
      </c>
      <c r="B1013" s="7" t="s">
        <v>929</v>
      </c>
      <c r="C1013" s="5" t="s">
        <v>1139</v>
      </c>
      <c r="D1013" t="s">
        <v>165</v>
      </c>
      <c r="E1013" t="s">
        <v>22</v>
      </c>
    </row>
    <row r="1014" spans="1:5">
      <c r="A1014" s="6" t="s">
        <v>929</v>
      </c>
      <c r="B1014" s="7" t="s">
        <v>929</v>
      </c>
      <c r="C1014" s="5" t="s">
        <v>1140</v>
      </c>
      <c r="D1014" t="s">
        <v>1082</v>
      </c>
      <c r="E1014" t="s">
        <v>22</v>
      </c>
    </row>
    <row r="1015" spans="1:5">
      <c r="A1015" s="6" t="s">
        <v>929</v>
      </c>
      <c r="B1015" s="7" t="s">
        <v>929</v>
      </c>
      <c r="C1015" s="5" t="s">
        <v>1141</v>
      </c>
      <c r="D1015" t="s">
        <v>410</v>
      </c>
      <c r="E1015" t="s">
        <v>194</v>
      </c>
    </row>
    <row r="1016" spans="1:5">
      <c r="A1016" s="6" t="s">
        <v>929</v>
      </c>
      <c r="B1016" s="7" t="s">
        <v>788</v>
      </c>
      <c r="C1016" s="5" t="s">
        <v>1142</v>
      </c>
      <c r="D1016" t="s">
        <v>213</v>
      </c>
      <c r="E1016" t="s">
        <v>22</v>
      </c>
    </row>
    <row r="1017" spans="1:5">
      <c r="A1017" s="6" t="s">
        <v>929</v>
      </c>
      <c r="B1017" s="7" t="s">
        <v>929</v>
      </c>
      <c r="C1017" s="5" t="s">
        <v>1143</v>
      </c>
      <c r="D1017" t="s">
        <v>410</v>
      </c>
      <c r="E1017" t="s">
        <v>194</v>
      </c>
    </row>
    <row r="1018" spans="1:5">
      <c r="A1018" s="6" t="s">
        <v>929</v>
      </c>
      <c r="B1018" s="7"/>
      <c r="C1018" s="5" t="s">
        <v>1144</v>
      </c>
      <c r="D1018" t="s">
        <v>790</v>
      </c>
      <c r="E1018" t="s">
        <v>22</v>
      </c>
    </row>
    <row r="1019" spans="1:5">
      <c r="A1019" s="6" t="s">
        <v>929</v>
      </c>
      <c r="B1019" s="7" t="s">
        <v>929</v>
      </c>
      <c r="C1019" s="5" t="s">
        <v>1145</v>
      </c>
      <c r="D1019" t="s">
        <v>165</v>
      </c>
      <c r="E1019" t="s">
        <v>22</v>
      </c>
    </row>
    <row r="1020" spans="1:5">
      <c r="A1020" s="6" t="s">
        <v>929</v>
      </c>
      <c r="B1020" s="7" t="s">
        <v>929</v>
      </c>
      <c r="C1020" s="5" t="s">
        <v>1146</v>
      </c>
      <c r="D1020" t="s">
        <v>9</v>
      </c>
      <c r="E1020" t="s">
        <v>10</v>
      </c>
    </row>
    <row r="1021" spans="1:5">
      <c r="A1021" s="6" t="s">
        <v>929</v>
      </c>
      <c r="B1021" s="7" t="s">
        <v>912</v>
      </c>
      <c r="C1021" s="5" t="s">
        <v>1147</v>
      </c>
      <c r="D1021" t="s">
        <v>30</v>
      </c>
      <c r="E1021" t="s">
        <v>22</v>
      </c>
    </row>
    <row r="1022" spans="1:5">
      <c r="A1022" s="6" t="s">
        <v>929</v>
      </c>
      <c r="B1022" s="7" t="s">
        <v>929</v>
      </c>
      <c r="C1022" s="5" t="s">
        <v>1148</v>
      </c>
      <c r="D1022" t="s">
        <v>9</v>
      </c>
      <c r="E1022" t="s">
        <v>10</v>
      </c>
    </row>
    <row r="1023" spans="1:5">
      <c r="A1023" s="6" t="s">
        <v>929</v>
      </c>
      <c r="B1023" s="7" t="s">
        <v>929</v>
      </c>
      <c r="C1023" s="5" t="s">
        <v>1149</v>
      </c>
      <c r="D1023" t="s">
        <v>12</v>
      </c>
      <c r="E1023" t="s">
        <v>13</v>
      </c>
    </row>
    <row r="1024" spans="1:5">
      <c r="A1024" s="6" t="s">
        <v>929</v>
      </c>
      <c r="B1024" s="7" t="s">
        <v>929</v>
      </c>
      <c r="C1024" s="5" t="s">
        <v>1150</v>
      </c>
      <c r="D1024" t="s">
        <v>9</v>
      </c>
      <c r="E1024" t="s">
        <v>10</v>
      </c>
    </row>
    <row r="1025" spans="1:5">
      <c r="A1025" s="6" t="s">
        <v>929</v>
      </c>
      <c r="B1025" s="7" t="s">
        <v>1135</v>
      </c>
      <c r="C1025" s="5" t="s">
        <v>1151</v>
      </c>
      <c r="D1025" t="s">
        <v>206</v>
      </c>
      <c r="E1025" t="s">
        <v>13</v>
      </c>
    </row>
    <row r="1026" spans="1:5">
      <c r="A1026" s="6" t="s">
        <v>929</v>
      </c>
      <c r="B1026" s="7" t="s">
        <v>929</v>
      </c>
      <c r="C1026" s="5" t="s">
        <v>1152</v>
      </c>
      <c r="D1026" t="s">
        <v>91</v>
      </c>
      <c r="E1026" t="s">
        <v>22</v>
      </c>
    </row>
    <row r="1027" spans="1:5">
      <c r="A1027" s="6" t="s">
        <v>929</v>
      </c>
      <c r="B1027" s="7" t="s">
        <v>929</v>
      </c>
      <c r="C1027" s="5" t="s">
        <v>1153</v>
      </c>
      <c r="D1027" t="s">
        <v>62</v>
      </c>
      <c r="E1027" t="s">
        <v>22</v>
      </c>
    </row>
    <row r="1028" spans="1:5">
      <c r="A1028" s="6" t="s">
        <v>929</v>
      </c>
      <c r="B1028" s="7" t="s">
        <v>788</v>
      </c>
      <c r="C1028" s="5" t="s">
        <v>1154</v>
      </c>
      <c r="D1028" t="s">
        <v>9</v>
      </c>
      <c r="E1028" t="s">
        <v>10</v>
      </c>
    </row>
    <row r="1029" spans="1:5">
      <c r="A1029" s="6" t="s">
        <v>929</v>
      </c>
      <c r="B1029" s="7" t="s">
        <v>929</v>
      </c>
      <c r="C1029" s="5" t="s">
        <v>1155</v>
      </c>
      <c r="D1029" t="s">
        <v>328</v>
      </c>
      <c r="E1029" t="s">
        <v>13</v>
      </c>
    </row>
    <row r="1030" spans="1:5">
      <c r="A1030" s="6" t="s">
        <v>929</v>
      </c>
      <c r="B1030" s="7" t="s">
        <v>788</v>
      </c>
      <c r="C1030" s="5" t="s">
        <v>1156</v>
      </c>
      <c r="D1030" t="s">
        <v>213</v>
      </c>
      <c r="E1030" t="s">
        <v>22</v>
      </c>
    </row>
    <row r="1031" spans="1:5">
      <c r="A1031" s="6" t="s">
        <v>929</v>
      </c>
      <c r="B1031" s="7" t="s">
        <v>1135</v>
      </c>
      <c r="C1031" s="5" t="s">
        <v>1157</v>
      </c>
      <c r="D1031" t="s">
        <v>676</v>
      </c>
      <c r="E1031" t="s">
        <v>22</v>
      </c>
    </row>
    <row r="1032" spans="1:5">
      <c r="A1032" s="6" t="s">
        <v>929</v>
      </c>
      <c r="B1032" s="7" t="s">
        <v>929</v>
      </c>
      <c r="C1032" s="5" t="s">
        <v>1158</v>
      </c>
      <c r="D1032" t="s">
        <v>62</v>
      </c>
      <c r="E1032" t="s">
        <v>22</v>
      </c>
    </row>
    <row r="1033" spans="1:5">
      <c r="A1033" s="6" t="s">
        <v>929</v>
      </c>
      <c r="B1033" s="7" t="s">
        <v>929</v>
      </c>
      <c r="C1033" s="5" t="s">
        <v>1159</v>
      </c>
      <c r="D1033" t="s">
        <v>325</v>
      </c>
      <c r="E1033" t="s">
        <v>22</v>
      </c>
    </row>
    <row r="1034" spans="1:5">
      <c r="A1034" s="6" t="s">
        <v>929</v>
      </c>
      <c r="B1034" s="7" t="s">
        <v>788</v>
      </c>
      <c r="C1034" s="5" t="s">
        <v>1160</v>
      </c>
      <c r="D1034" t="s">
        <v>140</v>
      </c>
      <c r="E1034" t="s">
        <v>13</v>
      </c>
    </row>
    <row r="1035" spans="1:5">
      <c r="A1035" s="6" t="s">
        <v>929</v>
      </c>
      <c r="B1035" s="7" t="s">
        <v>1135</v>
      </c>
      <c r="C1035" s="5" t="s">
        <v>1161</v>
      </c>
      <c r="D1035" t="s">
        <v>9</v>
      </c>
      <c r="E1035" t="s">
        <v>10</v>
      </c>
    </row>
    <row r="1036" spans="1:5">
      <c r="A1036" s="6" t="s">
        <v>929</v>
      </c>
      <c r="B1036" s="7" t="s">
        <v>929</v>
      </c>
      <c r="C1036" s="5" t="s">
        <v>1162</v>
      </c>
      <c r="D1036" t="s">
        <v>9</v>
      </c>
      <c r="E1036" t="s">
        <v>10</v>
      </c>
    </row>
    <row r="1037" spans="1:5">
      <c r="A1037" s="6" t="s">
        <v>929</v>
      </c>
      <c r="B1037" s="7" t="s">
        <v>929</v>
      </c>
      <c r="C1037" s="5" t="s">
        <v>1163</v>
      </c>
      <c r="D1037" t="s">
        <v>325</v>
      </c>
      <c r="E1037" t="s">
        <v>22</v>
      </c>
    </row>
    <row r="1038" spans="1:5">
      <c r="A1038" s="6" t="s">
        <v>929</v>
      </c>
      <c r="B1038" s="7" t="s">
        <v>912</v>
      </c>
      <c r="C1038" s="5" t="s">
        <v>1164</v>
      </c>
      <c r="D1038" t="s">
        <v>1097</v>
      </c>
      <c r="E1038" t="s">
        <v>22</v>
      </c>
    </row>
    <row r="1039" spans="1:5">
      <c r="A1039" s="6" t="s">
        <v>929</v>
      </c>
      <c r="B1039" s="7"/>
      <c r="C1039" s="5" t="s">
        <v>1165</v>
      </c>
      <c r="D1039" t="s">
        <v>396</v>
      </c>
      <c r="E1039" t="s">
        <v>22</v>
      </c>
    </row>
    <row r="1040" spans="1:5">
      <c r="A1040" s="6" t="s">
        <v>929</v>
      </c>
      <c r="B1040" s="7" t="s">
        <v>929</v>
      </c>
      <c r="C1040" s="5" t="s">
        <v>1166</v>
      </c>
      <c r="D1040" t="s">
        <v>59</v>
      </c>
      <c r="E1040" t="s">
        <v>22</v>
      </c>
    </row>
    <row r="1041" spans="1:5">
      <c r="A1041" s="6" t="s">
        <v>929</v>
      </c>
      <c r="B1041" s="7" t="s">
        <v>929</v>
      </c>
      <c r="C1041" s="5" t="s">
        <v>1167</v>
      </c>
      <c r="D1041" t="s">
        <v>12</v>
      </c>
      <c r="E1041" t="s">
        <v>13</v>
      </c>
    </row>
    <row r="1042" spans="1:5">
      <c r="A1042" s="6" t="s">
        <v>929</v>
      </c>
      <c r="B1042" s="7" t="s">
        <v>788</v>
      </c>
      <c r="C1042" s="5" t="s">
        <v>1168</v>
      </c>
      <c r="D1042" t="s">
        <v>62</v>
      </c>
      <c r="E1042" t="s">
        <v>22</v>
      </c>
    </row>
    <row r="1043" spans="1:5">
      <c r="A1043" s="6" t="s">
        <v>929</v>
      </c>
      <c r="B1043" s="7" t="s">
        <v>929</v>
      </c>
      <c r="C1043" s="5" t="s">
        <v>1169</v>
      </c>
      <c r="D1043" t="s">
        <v>30</v>
      </c>
      <c r="E1043" t="s">
        <v>22</v>
      </c>
    </row>
    <row r="1044" spans="1:5">
      <c r="A1044" s="6" t="s">
        <v>929</v>
      </c>
      <c r="B1044" s="7" t="s">
        <v>929</v>
      </c>
      <c r="C1044" s="5" t="s">
        <v>1170</v>
      </c>
      <c r="D1044" t="s">
        <v>30</v>
      </c>
      <c r="E1044" t="s">
        <v>22</v>
      </c>
    </row>
    <row r="1045" spans="1:5">
      <c r="A1045" s="6" t="s">
        <v>929</v>
      </c>
      <c r="B1045" s="7" t="s">
        <v>929</v>
      </c>
      <c r="C1045" s="5" t="s">
        <v>1171</v>
      </c>
      <c r="D1045" t="s">
        <v>9</v>
      </c>
      <c r="E1045" t="s">
        <v>10</v>
      </c>
    </row>
    <row r="1046" spans="1:5">
      <c r="A1046" s="6" t="s">
        <v>929</v>
      </c>
      <c r="B1046" s="7"/>
      <c r="C1046" s="5" t="s">
        <v>1172</v>
      </c>
      <c r="D1046" t="s">
        <v>291</v>
      </c>
      <c r="E1046" t="s">
        <v>22</v>
      </c>
    </row>
    <row r="1047" spans="1:5">
      <c r="A1047" s="6" t="s">
        <v>929</v>
      </c>
      <c r="B1047" s="7" t="s">
        <v>929</v>
      </c>
      <c r="C1047" s="5" t="s">
        <v>1173</v>
      </c>
      <c r="D1047" t="s">
        <v>9</v>
      </c>
      <c r="E1047" t="s">
        <v>10</v>
      </c>
    </row>
    <row r="1048" spans="1:5">
      <c r="A1048" s="6" t="s">
        <v>929</v>
      </c>
      <c r="B1048" s="7"/>
      <c r="C1048" s="5" t="s">
        <v>1174</v>
      </c>
      <c r="D1048" t="s">
        <v>165</v>
      </c>
      <c r="E1048" t="s">
        <v>22</v>
      </c>
    </row>
    <row r="1049" spans="1:5">
      <c r="A1049" s="6" t="s">
        <v>929</v>
      </c>
      <c r="B1049" s="7" t="s">
        <v>929</v>
      </c>
      <c r="C1049" s="5" t="s">
        <v>1175</v>
      </c>
      <c r="D1049" t="s">
        <v>62</v>
      </c>
      <c r="E1049" t="s">
        <v>22</v>
      </c>
    </row>
    <row r="1050" spans="1:5">
      <c r="A1050" s="6" t="s">
        <v>929</v>
      </c>
      <c r="B1050" s="7" t="s">
        <v>929</v>
      </c>
      <c r="C1050" s="5" t="s">
        <v>1176</v>
      </c>
      <c r="D1050" t="s">
        <v>213</v>
      </c>
      <c r="E1050" t="s">
        <v>22</v>
      </c>
    </row>
    <row r="1051" spans="1:5">
      <c r="A1051" s="6" t="s">
        <v>929</v>
      </c>
      <c r="B1051" s="7" t="s">
        <v>929</v>
      </c>
      <c r="C1051" s="5" t="s">
        <v>1177</v>
      </c>
      <c r="D1051" t="s">
        <v>9</v>
      </c>
      <c r="E1051" t="s">
        <v>10</v>
      </c>
    </row>
    <row r="1052" spans="1:5">
      <c r="A1052" s="6" t="s">
        <v>929</v>
      </c>
      <c r="B1052" s="7" t="s">
        <v>1135</v>
      </c>
      <c r="C1052" s="5" t="s">
        <v>1178</v>
      </c>
      <c r="D1052" t="s">
        <v>62</v>
      </c>
      <c r="E1052" t="s">
        <v>22</v>
      </c>
    </row>
    <row r="1053" spans="1:5">
      <c r="A1053" s="6" t="s">
        <v>929</v>
      </c>
      <c r="B1053" s="7" t="s">
        <v>856</v>
      </c>
      <c r="C1053" s="5" t="s">
        <v>1179</v>
      </c>
      <c r="D1053" t="s">
        <v>1033</v>
      </c>
      <c r="E1053" t="s">
        <v>22</v>
      </c>
    </row>
    <row r="1054" spans="1:5">
      <c r="A1054" s="6" t="s">
        <v>929</v>
      </c>
      <c r="B1054" s="7" t="s">
        <v>929</v>
      </c>
      <c r="C1054" s="5" t="s">
        <v>1180</v>
      </c>
      <c r="D1054" t="s">
        <v>59</v>
      </c>
      <c r="E1054" t="s">
        <v>22</v>
      </c>
    </row>
    <row r="1055" spans="1:5">
      <c r="A1055" s="6" t="s">
        <v>929</v>
      </c>
      <c r="B1055" s="7" t="s">
        <v>929</v>
      </c>
      <c r="C1055" s="5" t="s">
        <v>1181</v>
      </c>
      <c r="D1055" t="s">
        <v>12</v>
      </c>
      <c r="E1055" t="s">
        <v>13</v>
      </c>
    </row>
    <row r="1056" spans="1:5">
      <c r="A1056" s="6" t="s">
        <v>929</v>
      </c>
      <c r="B1056" s="7" t="s">
        <v>929</v>
      </c>
      <c r="C1056" s="5" t="s">
        <v>1182</v>
      </c>
      <c r="D1056" t="s">
        <v>140</v>
      </c>
      <c r="E1056" t="s">
        <v>13</v>
      </c>
    </row>
    <row r="1057" spans="1:5">
      <c r="A1057" s="6" t="s">
        <v>929</v>
      </c>
      <c r="B1057" s="7" t="s">
        <v>929</v>
      </c>
      <c r="C1057" s="5" t="s">
        <v>1183</v>
      </c>
      <c r="D1057" t="s">
        <v>328</v>
      </c>
      <c r="E1057" t="s">
        <v>13</v>
      </c>
    </row>
    <row r="1058" spans="1:5">
      <c r="A1058" s="6" t="s">
        <v>929</v>
      </c>
      <c r="B1058" s="7" t="s">
        <v>929</v>
      </c>
      <c r="C1058" s="5" t="s">
        <v>1184</v>
      </c>
      <c r="D1058" t="s">
        <v>12</v>
      </c>
      <c r="E1058" t="s">
        <v>13</v>
      </c>
    </row>
    <row r="1059" spans="1:5">
      <c r="A1059" s="6" t="s">
        <v>929</v>
      </c>
      <c r="B1059" s="7" t="s">
        <v>929</v>
      </c>
      <c r="C1059" s="5" t="s">
        <v>1185</v>
      </c>
      <c r="D1059" t="s">
        <v>9</v>
      </c>
      <c r="E1059" t="s">
        <v>10</v>
      </c>
    </row>
    <row r="1060" spans="1:5">
      <c r="A1060" s="6" t="s">
        <v>929</v>
      </c>
      <c r="B1060" s="7" t="s">
        <v>912</v>
      </c>
      <c r="C1060" s="5" t="s">
        <v>1186</v>
      </c>
      <c r="D1060" t="s">
        <v>1187</v>
      </c>
      <c r="E1060" t="s">
        <v>194</v>
      </c>
    </row>
    <row r="1061" spans="1:5">
      <c r="A1061" s="6" t="s">
        <v>929</v>
      </c>
      <c r="B1061" s="7" t="s">
        <v>788</v>
      </c>
      <c r="C1061" s="5" t="s">
        <v>1188</v>
      </c>
      <c r="D1061" t="s">
        <v>410</v>
      </c>
      <c r="E1061" t="s">
        <v>194</v>
      </c>
    </row>
    <row r="1062" spans="1:5">
      <c r="A1062" s="6" t="s">
        <v>929</v>
      </c>
      <c r="B1062" s="7" t="s">
        <v>929</v>
      </c>
      <c r="C1062" s="5" t="s">
        <v>1189</v>
      </c>
      <c r="D1062" t="s">
        <v>325</v>
      </c>
      <c r="E1062" t="s">
        <v>22</v>
      </c>
    </row>
    <row r="1063" spans="1:5">
      <c r="A1063" s="6" t="s">
        <v>929</v>
      </c>
      <c r="B1063" s="7" t="s">
        <v>929</v>
      </c>
      <c r="C1063" s="5" t="s">
        <v>1190</v>
      </c>
      <c r="D1063" t="s">
        <v>651</v>
      </c>
      <c r="E1063" t="s">
        <v>13</v>
      </c>
    </row>
    <row r="1064" spans="1:5">
      <c r="A1064" s="6" t="s">
        <v>929</v>
      </c>
      <c r="B1064" s="7"/>
      <c r="C1064" s="5" t="s">
        <v>1191</v>
      </c>
      <c r="D1064" t="s">
        <v>385</v>
      </c>
      <c r="E1064" t="s">
        <v>22</v>
      </c>
    </row>
    <row r="1065" spans="1:5">
      <c r="A1065" s="6" t="s">
        <v>929</v>
      </c>
      <c r="B1065" s="7" t="s">
        <v>929</v>
      </c>
      <c r="C1065" s="5" t="s">
        <v>1192</v>
      </c>
      <c r="D1065" t="s">
        <v>9</v>
      </c>
      <c r="E1065" t="s">
        <v>10</v>
      </c>
    </row>
    <row r="1066" spans="1:5">
      <c r="A1066" s="6" t="s">
        <v>929</v>
      </c>
      <c r="B1066" s="7" t="s">
        <v>929</v>
      </c>
      <c r="C1066" s="5" t="s">
        <v>1193</v>
      </c>
      <c r="D1066" t="s">
        <v>867</v>
      </c>
      <c r="E1066" t="s">
        <v>22</v>
      </c>
    </row>
    <row r="1067" spans="1:5">
      <c r="A1067" s="6" t="s">
        <v>929</v>
      </c>
      <c r="B1067" s="7" t="s">
        <v>929</v>
      </c>
      <c r="C1067" s="5" t="s">
        <v>1194</v>
      </c>
      <c r="D1067" t="s">
        <v>385</v>
      </c>
      <c r="E1067" t="s">
        <v>22</v>
      </c>
    </row>
    <row r="1068" spans="1:5">
      <c r="A1068" s="6" t="s">
        <v>929</v>
      </c>
      <c r="B1068" s="7" t="s">
        <v>929</v>
      </c>
      <c r="C1068" s="5" t="s">
        <v>1195</v>
      </c>
      <c r="D1068" t="s">
        <v>516</v>
      </c>
      <c r="E1068" t="s">
        <v>13</v>
      </c>
    </row>
    <row r="1069" spans="1:5">
      <c r="A1069" s="6" t="s">
        <v>929</v>
      </c>
      <c r="B1069" s="7" t="s">
        <v>929</v>
      </c>
      <c r="C1069" s="5" t="s">
        <v>1196</v>
      </c>
      <c r="D1069" t="s">
        <v>213</v>
      </c>
      <c r="E1069" t="s">
        <v>22</v>
      </c>
    </row>
    <row r="1070" spans="1:5">
      <c r="A1070" s="6" t="s">
        <v>929</v>
      </c>
      <c r="B1070" s="7" t="s">
        <v>912</v>
      </c>
      <c r="C1070" s="5" t="s">
        <v>1197</v>
      </c>
      <c r="D1070" t="s">
        <v>140</v>
      </c>
      <c r="E1070" t="s">
        <v>13</v>
      </c>
    </row>
    <row r="1071" spans="1:5">
      <c r="A1071" s="6" t="s">
        <v>929</v>
      </c>
      <c r="B1071" s="7" t="s">
        <v>929</v>
      </c>
      <c r="C1071" s="5" t="s">
        <v>1198</v>
      </c>
      <c r="D1071" t="s">
        <v>838</v>
      </c>
      <c r="E1071" t="s">
        <v>13</v>
      </c>
    </row>
    <row r="1072" spans="1:5">
      <c r="A1072" s="6" t="s">
        <v>929</v>
      </c>
      <c r="B1072" s="7" t="s">
        <v>929</v>
      </c>
      <c r="C1072" s="5" t="s">
        <v>1199</v>
      </c>
      <c r="D1072" t="s">
        <v>838</v>
      </c>
      <c r="E1072" t="s">
        <v>13</v>
      </c>
    </row>
    <row r="1073" spans="1:5">
      <c r="A1073" s="6" t="s">
        <v>929</v>
      </c>
      <c r="B1073" s="7" t="s">
        <v>912</v>
      </c>
      <c r="C1073" s="5" t="s">
        <v>1200</v>
      </c>
      <c r="D1073" t="s">
        <v>328</v>
      </c>
      <c r="E1073" t="s">
        <v>13</v>
      </c>
    </row>
    <row r="1074" spans="1:5">
      <c r="A1074" s="6" t="s">
        <v>929</v>
      </c>
      <c r="B1074" s="7" t="s">
        <v>788</v>
      </c>
      <c r="C1074" s="5" t="s">
        <v>1201</v>
      </c>
      <c r="D1074" t="s">
        <v>59</v>
      </c>
      <c r="E1074" t="s">
        <v>22</v>
      </c>
    </row>
    <row r="1075" spans="1:5">
      <c r="A1075" s="6" t="s">
        <v>929</v>
      </c>
      <c r="B1075" s="7" t="s">
        <v>929</v>
      </c>
      <c r="C1075" s="5" t="s">
        <v>1202</v>
      </c>
      <c r="D1075" t="s">
        <v>9</v>
      </c>
      <c r="E1075" t="s">
        <v>10</v>
      </c>
    </row>
    <row r="1076" spans="1:5">
      <c r="A1076" s="6" t="s">
        <v>929</v>
      </c>
      <c r="B1076" s="7" t="s">
        <v>788</v>
      </c>
      <c r="C1076" s="5" t="s">
        <v>1203</v>
      </c>
      <c r="D1076" t="s">
        <v>96</v>
      </c>
      <c r="E1076" t="s">
        <v>22</v>
      </c>
    </row>
    <row r="1077" spans="1:5">
      <c r="A1077" s="6" t="s">
        <v>929</v>
      </c>
      <c r="B1077" s="7" t="s">
        <v>929</v>
      </c>
      <c r="C1077" s="5" t="s">
        <v>1204</v>
      </c>
      <c r="D1077" t="s">
        <v>30</v>
      </c>
      <c r="E1077" t="s">
        <v>22</v>
      </c>
    </row>
    <row r="1078" spans="1:5">
      <c r="A1078" s="6" t="s">
        <v>929</v>
      </c>
      <c r="B1078" s="7"/>
      <c r="C1078" s="5" t="s">
        <v>1205</v>
      </c>
      <c r="D1078" t="s">
        <v>291</v>
      </c>
      <c r="E1078" t="s">
        <v>22</v>
      </c>
    </row>
    <row r="1079" spans="1:5">
      <c r="A1079" s="6" t="s">
        <v>929</v>
      </c>
      <c r="B1079" s="7" t="s">
        <v>1135</v>
      </c>
      <c r="C1079" s="5" t="s">
        <v>1206</v>
      </c>
      <c r="D1079" t="s">
        <v>651</v>
      </c>
      <c r="E1079" t="s">
        <v>13</v>
      </c>
    </row>
    <row r="1080" spans="1:5">
      <c r="A1080" s="6" t="s">
        <v>929</v>
      </c>
      <c r="B1080" s="7" t="s">
        <v>929</v>
      </c>
      <c r="C1080" s="5" t="s">
        <v>1207</v>
      </c>
      <c r="D1080" t="s">
        <v>9</v>
      </c>
      <c r="E1080" t="s">
        <v>10</v>
      </c>
    </row>
    <row r="1081" spans="1:5">
      <c r="A1081" s="6" t="s">
        <v>929</v>
      </c>
      <c r="B1081" s="7" t="s">
        <v>856</v>
      </c>
      <c r="C1081" s="5" t="s">
        <v>1208</v>
      </c>
      <c r="D1081" t="s">
        <v>784</v>
      </c>
      <c r="E1081" t="s">
        <v>13</v>
      </c>
    </row>
    <row r="1082" spans="1:5">
      <c r="A1082" s="6" t="s">
        <v>929</v>
      </c>
      <c r="B1082" s="7" t="s">
        <v>788</v>
      </c>
      <c r="C1082" s="5" t="s">
        <v>1209</v>
      </c>
      <c r="D1082" t="s">
        <v>953</v>
      </c>
      <c r="E1082" t="s">
        <v>10</v>
      </c>
    </row>
    <row r="1083" spans="1:5">
      <c r="A1083" s="6" t="s">
        <v>929</v>
      </c>
      <c r="B1083" s="7" t="s">
        <v>929</v>
      </c>
      <c r="C1083" s="5" t="s">
        <v>1210</v>
      </c>
      <c r="D1083" t="s">
        <v>144</v>
      </c>
      <c r="E1083" t="s">
        <v>10</v>
      </c>
    </row>
    <row r="1084" spans="1:5">
      <c r="A1084" s="6" t="s">
        <v>929</v>
      </c>
      <c r="B1084" s="7" t="s">
        <v>856</v>
      </c>
      <c r="C1084" s="5" t="s">
        <v>1211</v>
      </c>
      <c r="D1084" t="s">
        <v>328</v>
      </c>
      <c r="E1084" t="s">
        <v>13</v>
      </c>
    </row>
    <row r="1085" spans="1:5">
      <c r="A1085" s="6" t="s">
        <v>929</v>
      </c>
      <c r="B1085" s="7" t="s">
        <v>929</v>
      </c>
      <c r="C1085" s="5" t="s">
        <v>1212</v>
      </c>
      <c r="D1085" t="s">
        <v>328</v>
      </c>
      <c r="E1085" t="s">
        <v>13</v>
      </c>
    </row>
    <row r="1086" spans="1:5">
      <c r="A1086" s="6" t="s">
        <v>929</v>
      </c>
      <c r="B1086" s="7" t="s">
        <v>788</v>
      </c>
      <c r="C1086" s="5" t="s">
        <v>1213</v>
      </c>
      <c r="D1086" t="s">
        <v>193</v>
      </c>
      <c r="E1086" t="s">
        <v>194</v>
      </c>
    </row>
    <row r="1087" spans="1:5">
      <c r="A1087" s="6" t="s">
        <v>929</v>
      </c>
      <c r="B1087" s="7" t="s">
        <v>788</v>
      </c>
      <c r="C1087" s="5" t="s">
        <v>1214</v>
      </c>
      <c r="D1087" t="s">
        <v>889</v>
      </c>
      <c r="E1087" t="s">
        <v>13</v>
      </c>
    </row>
    <row r="1088" spans="1:5">
      <c r="A1088" s="6" t="s">
        <v>929</v>
      </c>
      <c r="B1088" s="7" t="s">
        <v>912</v>
      </c>
      <c r="C1088" s="5" t="s">
        <v>1215</v>
      </c>
      <c r="D1088" t="s">
        <v>59</v>
      </c>
      <c r="E1088" t="s">
        <v>22</v>
      </c>
    </row>
    <row r="1089" spans="1:5">
      <c r="A1089" s="6" t="s">
        <v>929</v>
      </c>
      <c r="B1089" s="7" t="s">
        <v>929</v>
      </c>
      <c r="C1089" s="5" t="s">
        <v>1216</v>
      </c>
      <c r="D1089" t="s">
        <v>140</v>
      </c>
      <c r="E1089" t="s">
        <v>13</v>
      </c>
    </row>
    <row r="1090" spans="1:5">
      <c r="A1090" s="6" t="s">
        <v>929</v>
      </c>
      <c r="B1090" s="7"/>
      <c r="C1090" s="5" t="s">
        <v>1217</v>
      </c>
      <c r="D1090" t="s">
        <v>544</v>
      </c>
      <c r="E1090" t="s">
        <v>22</v>
      </c>
    </row>
    <row r="1091" spans="1:5">
      <c r="A1091" s="6" t="s">
        <v>929</v>
      </c>
      <c r="B1091" s="7" t="s">
        <v>929</v>
      </c>
      <c r="C1091" s="5" t="s">
        <v>1218</v>
      </c>
      <c r="D1091" t="s">
        <v>9</v>
      </c>
      <c r="E1091" t="s">
        <v>10</v>
      </c>
    </row>
    <row r="1092" spans="1:5">
      <c r="A1092" s="6" t="s">
        <v>929</v>
      </c>
      <c r="B1092" s="7" t="s">
        <v>929</v>
      </c>
      <c r="C1092" s="5" t="s">
        <v>1219</v>
      </c>
      <c r="D1092" t="s">
        <v>238</v>
      </c>
      <c r="E1092" t="s">
        <v>22</v>
      </c>
    </row>
    <row r="1093" spans="1:5">
      <c r="A1093" s="6" t="s">
        <v>929</v>
      </c>
      <c r="B1093" s="7" t="s">
        <v>1135</v>
      </c>
      <c r="C1093" s="5" t="s">
        <v>1220</v>
      </c>
      <c r="D1093" t="s">
        <v>62</v>
      </c>
      <c r="E1093" t="s">
        <v>22</v>
      </c>
    </row>
    <row r="1094" spans="1:5">
      <c r="A1094" s="6" t="s">
        <v>929</v>
      </c>
      <c r="B1094" s="7" t="s">
        <v>929</v>
      </c>
      <c r="C1094" s="5" t="s">
        <v>1221</v>
      </c>
      <c r="D1094" t="s">
        <v>12</v>
      </c>
      <c r="E1094" t="s">
        <v>13</v>
      </c>
    </row>
    <row r="1095" spans="1:5">
      <c r="A1095" s="6" t="s">
        <v>929</v>
      </c>
      <c r="B1095" s="7" t="s">
        <v>929</v>
      </c>
      <c r="C1095" s="5" t="s">
        <v>1222</v>
      </c>
      <c r="D1095" t="s">
        <v>140</v>
      </c>
      <c r="E1095" t="s">
        <v>13</v>
      </c>
    </row>
    <row r="1096" spans="1:5">
      <c r="A1096" s="6" t="s">
        <v>929</v>
      </c>
      <c r="B1096" s="7" t="s">
        <v>929</v>
      </c>
      <c r="C1096" s="5" t="s">
        <v>1223</v>
      </c>
      <c r="D1096" t="s">
        <v>328</v>
      </c>
      <c r="E1096" t="s">
        <v>13</v>
      </c>
    </row>
    <row r="1097" spans="1:5">
      <c r="A1097" s="6" t="s">
        <v>929</v>
      </c>
      <c r="B1097" s="7" t="s">
        <v>929</v>
      </c>
      <c r="C1097" s="5" t="s">
        <v>1224</v>
      </c>
      <c r="D1097" t="s">
        <v>784</v>
      </c>
      <c r="E1097" t="s">
        <v>13</v>
      </c>
    </row>
    <row r="1098" spans="1:5">
      <c r="A1098" s="6" t="s">
        <v>929</v>
      </c>
      <c r="B1098" s="7" t="s">
        <v>929</v>
      </c>
      <c r="C1098" s="5" t="s">
        <v>1225</v>
      </c>
      <c r="D1098" t="s">
        <v>62</v>
      </c>
      <c r="E1098" t="s">
        <v>22</v>
      </c>
    </row>
    <row r="1099" spans="1:5">
      <c r="A1099" s="6" t="s">
        <v>929</v>
      </c>
      <c r="B1099" s="7" t="s">
        <v>788</v>
      </c>
      <c r="C1099" s="5" t="s">
        <v>1226</v>
      </c>
      <c r="D1099" t="s">
        <v>140</v>
      </c>
      <c r="E1099" t="s">
        <v>13</v>
      </c>
    </row>
    <row r="1100" spans="1:5">
      <c r="A1100" s="6" t="s">
        <v>929</v>
      </c>
      <c r="B1100" s="7" t="s">
        <v>929</v>
      </c>
      <c r="C1100" s="5" t="s">
        <v>1227</v>
      </c>
      <c r="D1100" t="s">
        <v>9</v>
      </c>
      <c r="E1100" t="s">
        <v>10</v>
      </c>
    </row>
    <row r="1101" spans="1:5">
      <c r="A1101" s="6" t="s">
        <v>929</v>
      </c>
      <c r="B1101" s="7" t="s">
        <v>929</v>
      </c>
      <c r="C1101" s="5" t="s">
        <v>1228</v>
      </c>
      <c r="D1101" t="s">
        <v>30</v>
      </c>
      <c r="E1101" t="s">
        <v>22</v>
      </c>
    </row>
    <row r="1102" spans="1:5">
      <c r="A1102" s="6" t="s">
        <v>929</v>
      </c>
      <c r="B1102" s="7" t="s">
        <v>929</v>
      </c>
      <c r="C1102" s="5" t="s">
        <v>1229</v>
      </c>
      <c r="D1102" t="s">
        <v>165</v>
      </c>
      <c r="E1102" t="s">
        <v>22</v>
      </c>
    </row>
    <row r="1103" spans="1:5">
      <c r="A1103" s="6" t="s">
        <v>929</v>
      </c>
      <c r="B1103" s="7"/>
      <c r="C1103" s="5" t="s">
        <v>1230</v>
      </c>
      <c r="D1103" t="s">
        <v>790</v>
      </c>
      <c r="E1103" t="s">
        <v>22</v>
      </c>
    </row>
    <row r="1104" spans="1:5">
      <c r="A1104" s="6" t="s">
        <v>929</v>
      </c>
      <c r="B1104" s="7" t="s">
        <v>929</v>
      </c>
      <c r="C1104" s="5" t="s">
        <v>1231</v>
      </c>
      <c r="D1104" t="s">
        <v>838</v>
      </c>
      <c r="E1104" t="s">
        <v>13</v>
      </c>
    </row>
    <row r="1105" spans="1:5">
      <c r="A1105" s="6" t="s">
        <v>929</v>
      </c>
      <c r="B1105" s="7" t="s">
        <v>929</v>
      </c>
      <c r="C1105" s="5" t="s">
        <v>1232</v>
      </c>
      <c r="D1105" t="s">
        <v>62</v>
      </c>
      <c r="E1105" t="s">
        <v>22</v>
      </c>
    </row>
    <row r="1106" spans="1:5">
      <c r="A1106" s="6" t="s">
        <v>929</v>
      </c>
      <c r="B1106" s="7" t="s">
        <v>929</v>
      </c>
      <c r="C1106" s="5" t="s">
        <v>1233</v>
      </c>
      <c r="D1106" t="s">
        <v>651</v>
      </c>
      <c r="E1106" t="s">
        <v>13</v>
      </c>
    </row>
    <row r="1107" spans="1:5">
      <c r="A1107" s="6" t="s">
        <v>929</v>
      </c>
      <c r="B1107" s="7"/>
      <c r="C1107" s="5" t="s">
        <v>1234</v>
      </c>
      <c r="D1107" t="s">
        <v>544</v>
      </c>
      <c r="E1107" t="s">
        <v>22</v>
      </c>
    </row>
    <row r="1108" spans="1:5">
      <c r="A1108" s="6" t="s">
        <v>929</v>
      </c>
      <c r="B1108" s="7" t="s">
        <v>929</v>
      </c>
      <c r="C1108" s="5" t="s">
        <v>1235</v>
      </c>
      <c r="D1108" t="s">
        <v>784</v>
      </c>
      <c r="E1108" t="s">
        <v>13</v>
      </c>
    </row>
    <row r="1109" spans="1:5">
      <c r="A1109" s="6" t="s">
        <v>929</v>
      </c>
      <c r="B1109" s="7" t="s">
        <v>929</v>
      </c>
      <c r="C1109" s="5" t="s">
        <v>1236</v>
      </c>
      <c r="D1109" t="s">
        <v>320</v>
      </c>
      <c r="E1109" t="s">
        <v>13</v>
      </c>
    </row>
    <row r="1110" spans="1:5">
      <c r="A1110" s="6" t="s">
        <v>929</v>
      </c>
      <c r="B1110" s="7" t="s">
        <v>929</v>
      </c>
      <c r="C1110" s="5" t="s">
        <v>1237</v>
      </c>
      <c r="D1110" t="s">
        <v>238</v>
      </c>
      <c r="E1110" t="s">
        <v>22</v>
      </c>
    </row>
    <row r="1111" spans="1:5">
      <c r="A1111" s="6" t="s">
        <v>929</v>
      </c>
      <c r="B1111" s="7" t="s">
        <v>1135</v>
      </c>
      <c r="C1111" s="5" t="s">
        <v>1238</v>
      </c>
      <c r="D1111" t="s">
        <v>9</v>
      </c>
      <c r="E1111" t="s">
        <v>10</v>
      </c>
    </row>
    <row r="1112" spans="1:5">
      <c r="A1112" s="6" t="s">
        <v>929</v>
      </c>
      <c r="B1112" s="7" t="s">
        <v>929</v>
      </c>
      <c r="C1112" s="5" t="s">
        <v>1239</v>
      </c>
      <c r="D1112" t="s">
        <v>144</v>
      </c>
      <c r="E1112" t="s">
        <v>10</v>
      </c>
    </row>
    <row r="1113" spans="1:5">
      <c r="A1113" s="6" t="s">
        <v>929</v>
      </c>
      <c r="B1113" s="7" t="s">
        <v>929</v>
      </c>
      <c r="C1113" s="5" t="s">
        <v>1240</v>
      </c>
      <c r="D1113" t="s">
        <v>385</v>
      </c>
      <c r="E1113" t="s">
        <v>22</v>
      </c>
    </row>
    <row r="1114" spans="1:5">
      <c r="A1114" s="6" t="s">
        <v>929</v>
      </c>
      <c r="B1114" s="7" t="s">
        <v>929</v>
      </c>
      <c r="C1114" s="5" t="s">
        <v>1241</v>
      </c>
      <c r="D1114" t="s">
        <v>59</v>
      </c>
      <c r="E1114" t="s">
        <v>22</v>
      </c>
    </row>
    <row r="1115" spans="1:5">
      <c r="A1115" s="6" t="s">
        <v>929</v>
      </c>
      <c r="B1115" s="7" t="s">
        <v>929</v>
      </c>
      <c r="C1115" s="5" t="s">
        <v>1242</v>
      </c>
      <c r="D1115" t="s">
        <v>155</v>
      </c>
      <c r="E1115" t="s">
        <v>10</v>
      </c>
    </row>
    <row r="1116" spans="1:5">
      <c r="A1116" s="6" t="s">
        <v>929</v>
      </c>
      <c r="B1116" s="7"/>
      <c r="C1116" s="5" t="s">
        <v>1243</v>
      </c>
      <c r="D1116" t="s">
        <v>116</v>
      </c>
      <c r="E1116" t="s">
        <v>10</v>
      </c>
    </row>
    <row r="1117" spans="1:5">
      <c r="A1117" s="6" t="s">
        <v>929</v>
      </c>
      <c r="B1117" s="7" t="s">
        <v>929</v>
      </c>
      <c r="C1117" s="5" t="s">
        <v>1244</v>
      </c>
      <c r="D1117" t="s">
        <v>155</v>
      </c>
      <c r="E1117" t="s">
        <v>10</v>
      </c>
    </row>
    <row r="1118" spans="1:5">
      <c r="A1118" s="6" t="s">
        <v>929</v>
      </c>
      <c r="B1118" s="7" t="s">
        <v>929</v>
      </c>
      <c r="C1118" s="5" t="s">
        <v>1245</v>
      </c>
      <c r="D1118" t="s">
        <v>206</v>
      </c>
      <c r="E1118" t="s">
        <v>13</v>
      </c>
    </row>
    <row r="1119" spans="1:5">
      <c r="A1119" s="6" t="s">
        <v>929</v>
      </c>
      <c r="B1119" s="7" t="s">
        <v>929</v>
      </c>
      <c r="C1119" s="5" t="s">
        <v>1246</v>
      </c>
      <c r="D1119" t="s">
        <v>178</v>
      </c>
      <c r="E1119" t="s">
        <v>10</v>
      </c>
    </row>
    <row r="1120" spans="1:5">
      <c r="A1120" s="6" t="s">
        <v>929</v>
      </c>
      <c r="B1120" s="7" t="s">
        <v>929</v>
      </c>
      <c r="C1120" s="5" t="s">
        <v>1247</v>
      </c>
      <c r="D1120" t="s">
        <v>178</v>
      </c>
      <c r="E1120" t="s">
        <v>10</v>
      </c>
    </row>
    <row r="1121" spans="1:5">
      <c r="A1121" s="6" t="s">
        <v>929</v>
      </c>
      <c r="B1121" s="7" t="s">
        <v>788</v>
      </c>
      <c r="C1121" s="5" t="s">
        <v>1248</v>
      </c>
      <c r="D1121" t="s">
        <v>206</v>
      </c>
      <c r="E1121" t="s">
        <v>13</v>
      </c>
    </row>
    <row r="1122" spans="1:5">
      <c r="A1122" s="6" t="s">
        <v>929</v>
      </c>
      <c r="B1122" s="7" t="s">
        <v>929</v>
      </c>
      <c r="C1122" s="5" t="s">
        <v>1249</v>
      </c>
      <c r="D1122" t="s">
        <v>1250</v>
      </c>
      <c r="E1122" t="s">
        <v>10</v>
      </c>
    </row>
    <row r="1123" spans="1:5">
      <c r="A1123" s="6" t="s">
        <v>929</v>
      </c>
      <c r="B1123" s="7" t="s">
        <v>788</v>
      </c>
      <c r="C1123" s="5" t="s">
        <v>1251</v>
      </c>
      <c r="D1123" t="s">
        <v>116</v>
      </c>
      <c r="E1123" t="s">
        <v>10</v>
      </c>
    </row>
    <row r="1124" spans="1:5">
      <c r="A1124" s="6" t="s">
        <v>929</v>
      </c>
      <c r="B1124" s="7" t="s">
        <v>929</v>
      </c>
      <c r="C1124" s="5" t="s">
        <v>1252</v>
      </c>
      <c r="D1124" t="s">
        <v>155</v>
      </c>
      <c r="E1124" t="s">
        <v>10</v>
      </c>
    </row>
    <row r="1125" spans="1:5">
      <c r="A1125" s="6" t="s">
        <v>929</v>
      </c>
      <c r="B1125" s="7" t="s">
        <v>929</v>
      </c>
      <c r="C1125" s="5" t="s">
        <v>1253</v>
      </c>
      <c r="D1125" t="s">
        <v>262</v>
      </c>
      <c r="E1125" t="s">
        <v>10</v>
      </c>
    </row>
    <row r="1126" spans="1:5">
      <c r="A1126" s="6" t="s">
        <v>929</v>
      </c>
      <c r="B1126" s="7" t="s">
        <v>929</v>
      </c>
      <c r="C1126" s="5" t="s">
        <v>1254</v>
      </c>
      <c r="D1126" t="s">
        <v>155</v>
      </c>
      <c r="E1126" t="s">
        <v>10</v>
      </c>
    </row>
    <row r="1127" spans="1:5">
      <c r="A1127" s="6" t="s">
        <v>929</v>
      </c>
      <c r="B1127" s="7" t="s">
        <v>929</v>
      </c>
      <c r="C1127" s="5" t="s">
        <v>1255</v>
      </c>
      <c r="D1127" t="s">
        <v>262</v>
      </c>
      <c r="E1127" t="s">
        <v>10</v>
      </c>
    </row>
    <row r="1128" spans="1:5">
      <c r="A1128" s="6" t="s">
        <v>929</v>
      </c>
      <c r="B1128" s="7" t="s">
        <v>788</v>
      </c>
      <c r="C1128" s="5" t="s">
        <v>1256</v>
      </c>
      <c r="D1128" t="s">
        <v>116</v>
      </c>
      <c r="E1128" t="s">
        <v>10</v>
      </c>
    </row>
    <row r="1129" spans="1:5">
      <c r="A1129" s="6" t="s">
        <v>929</v>
      </c>
      <c r="B1129" s="7" t="s">
        <v>856</v>
      </c>
      <c r="C1129" s="5" t="s">
        <v>1257</v>
      </c>
      <c r="D1129" t="s">
        <v>750</v>
      </c>
      <c r="E1129" t="s">
        <v>10</v>
      </c>
    </row>
    <row r="1130" spans="1:5">
      <c r="A1130" s="6" t="s">
        <v>929</v>
      </c>
      <c r="B1130" s="7" t="s">
        <v>929</v>
      </c>
      <c r="C1130" s="5" t="s">
        <v>1258</v>
      </c>
      <c r="D1130" t="s">
        <v>408</v>
      </c>
      <c r="E1130" t="s">
        <v>10</v>
      </c>
    </row>
    <row r="1131" spans="1:5">
      <c r="A1131" s="6" t="s">
        <v>929</v>
      </c>
      <c r="B1131" s="7" t="s">
        <v>912</v>
      </c>
      <c r="C1131" s="5" t="s">
        <v>1259</v>
      </c>
      <c r="D1131" t="s">
        <v>262</v>
      </c>
      <c r="E1131" t="s">
        <v>10</v>
      </c>
    </row>
    <row r="1132" spans="1:5">
      <c r="A1132" s="6" t="s">
        <v>929</v>
      </c>
      <c r="B1132" s="7" t="s">
        <v>929</v>
      </c>
      <c r="C1132" s="5" t="s">
        <v>1260</v>
      </c>
      <c r="D1132" t="s">
        <v>206</v>
      </c>
      <c r="E1132" t="s">
        <v>13</v>
      </c>
    </row>
    <row r="1133" spans="1:5">
      <c r="A1133" s="6" t="s">
        <v>929</v>
      </c>
      <c r="B1133" s="7" t="s">
        <v>929</v>
      </c>
      <c r="C1133" s="5" t="s">
        <v>1261</v>
      </c>
      <c r="D1133" t="s">
        <v>852</v>
      </c>
      <c r="E1133" t="s">
        <v>10</v>
      </c>
    </row>
    <row r="1134" spans="1:5">
      <c r="A1134" s="6" t="s">
        <v>929</v>
      </c>
      <c r="B1134" s="7" t="s">
        <v>788</v>
      </c>
      <c r="C1134" s="5" t="s">
        <v>1262</v>
      </c>
      <c r="D1134" t="s">
        <v>155</v>
      </c>
      <c r="E1134" t="s">
        <v>10</v>
      </c>
    </row>
    <row r="1135" spans="1:5">
      <c r="A1135" s="6" t="s">
        <v>929</v>
      </c>
      <c r="B1135" s="7" t="s">
        <v>929</v>
      </c>
      <c r="C1135" s="5" t="s">
        <v>1263</v>
      </c>
      <c r="D1135" t="s">
        <v>206</v>
      </c>
      <c r="E1135" t="s">
        <v>13</v>
      </c>
    </row>
    <row r="1136" spans="1:5">
      <c r="A1136" s="6" t="s">
        <v>929</v>
      </c>
      <c r="B1136" s="7" t="s">
        <v>929</v>
      </c>
      <c r="C1136" s="5" t="s">
        <v>1264</v>
      </c>
      <c r="D1136" t="s">
        <v>144</v>
      </c>
      <c r="E1136" t="s">
        <v>10</v>
      </c>
    </row>
    <row r="1137" spans="1:5">
      <c r="A1137" s="6" t="s">
        <v>929</v>
      </c>
      <c r="B1137" s="7" t="s">
        <v>929</v>
      </c>
      <c r="C1137" s="5" t="s">
        <v>1265</v>
      </c>
      <c r="D1137" t="s">
        <v>132</v>
      </c>
      <c r="E1137" t="s">
        <v>13</v>
      </c>
    </row>
    <row r="1138" spans="1:5">
      <c r="A1138" s="6" t="s">
        <v>929</v>
      </c>
      <c r="B1138" s="7" t="s">
        <v>929</v>
      </c>
      <c r="C1138" s="5" t="s">
        <v>1266</v>
      </c>
      <c r="D1138" t="s">
        <v>132</v>
      </c>
      <c r="E1138" t="s">
        <v>13</v>
      </c>
    </row>
    <row r="1139" spans="1:5">
      <c r="A1139" s="6" t="s">
        <v>929</v>
      </c>
      <c r="B1139" s="7" t="s">
        <v>929</v>
      </c>
      <c r="C1139" s="5" t="s">
        <v>1267</v>
      </c>
      <c r="D1139" t="s">
        <v>132</v>
      </c>
      <c r="E1139" t="s">
        <v>13</v>
      </c>
    </row>
    <row r="1140" spans="1:5">
      <c r="A1140" s="6" t="s">
        <v>929</v>
      </c>
      <c r="B1140" s="7" t="s">
        <v>1135</v>
      </c>
      <c r="C1140" s="5" t="s">
        <v>1268</v>
      </c>
      <c r="D1140" t="s">
        <v>238</v>
      </c>
      <c r="E1140" t="s">
        <v>22</v>
      </c>
    </row>
    <row r="1141" spans="1:5">
      <c r="A1141" s="6" t="s">
        <v>929</v>
      </c>
      <c r="B1141" s="7" t="s">
        <v>929</v>
      </c>
      <c r="C1141" s="5" t="s">
        <v>1269</v>
      </c>
      <c r="D1141" t="s">
        <v>42</v>
      </c>
      <c r="E1141" t="s">
        <v>13</v>
      </c>
    </row>
    <row r="1142" spans="1:5">
      <c r="A1142" s="6" t="s">
        <v>929</v>
      </c>
      <c r="B1142" s="7" t="s">
        <v>929</v>
      </c>
      <c r="C1142" s="5" t="s">
        <v>1270</v>
      </c>
      <c r="D1142" t="s">
        <v>206</v>
      </c>
      <c r="E1142" t="s">
        <v>13</v>
      </c>
    </row>
    <row r="1143" spans="1:5">
      <c r="A1143" s="6" t="s">
        <v>929</v>
      </c>
      <c r="B1143" s="7"/>
      <c r="C1143" s="5" t="s">
        <v>1271</v>
      </c>
      <c r="D1143" t="s">
        <v>206</v>
      </c>
      <c r="E1143" t="s">
        <v>13</v>
      </c>
    </row>
    <row r="1144" spans="1:5">
      <c r="A1144" s="6" t="s">
        <v>929</v>
      </c>
      <c r="B1144" s="7"/>
      <c r="C1144" s="5" t="s">
        <v>1272</v>
      </c>
      <c r="D1144" t="s">
        <v>49</v>
      </c>
      <c r="E1144" t="s">
        <v>13</v>
      </c>
    </row>
    <row r="1145" spans="1:5">
      <c r="A1145" s="6" t="s">
        <v>929</v>
      </c>
      <c r="B1145" s="7" t="s">
        <v>929</v>
      </c>
      <c r="C1145" s="5" t="s">
        <v>1273</v>
      </c>
      <c r="D1145" t="s">
        <v>855</v>
      </c>
      <c r="E1145" t="s">
        <v>194</v>
      </c>
    </row>
    <row r="1146" spans="1:5">
      <c r="A1146" s="6" t="s">
        <v>929</v>
      </c>
      <c r="B1146" s="7" t="s">
        <v>929</v>
      </c>
      <c r="C1146" s="5" t="s">
        <v>1274</v>
      </c>
      <c r="D1146" t="s">
        <v>49</v>
      </c>
      <c r="E1146" t="s">
        <v>13</v>
      </c>
    </row>
    <row r="1147" spans="1:5">
      <c r="A1147" s="6" t="s">
        <v>929</v>
      </c>
      <c r="B1147" s="7" t="s">
        <v>912</v>
      </c>
      <c r="C1147" s="5" t="s">
        <v>1275</v>
      </c>
      <c r="D1147" t="s">
        <v>49</v>
      </c>
      <c r="E1147" t="s">
        <v>13</v>
      </c>
    </row>
    <row r="1148" spans="1:5">
      <c r="A1148" s="6" t="s">
        <v>929</v>
      </c>
      <c r="B1148" s="7" t="s">
        <v>788</v>
      </c>
      <c r="C1148" s="5" t="s">
        <v>1276</v>
      </c>
      <c r="D1148" t="s">
        <v>49</v>
      </c>
      <c r="E1148" t="s">
        <v>13</v>
      </c>
    </row>
    <row r="1149" spans="1:5">
      <c r="A1149" s="6" t="s">
        <v>929</v>
      </c>
      <c r="B1149" s="7" t="s">
        <v>788</v>
      </c>
      <c r="C1149" s="5" t="s">
        <v>1277</v>
      </c>
      <c r="D1149" t="s">
        <v>49</v>
      </c>
      <c r="E1149" t="s">
        <v>13</v>
      </c>
    </row>
    <row r="1150" spans="1:5">
      <c r="A1150" s="6" t="s">
        <v>929</v>
      </c>
      <c r="B1150" s="7" t="s">
        <v>1135</v>
      </c>
      <c r="C1150" s="5" t="s">
        <v>1278</v>
      </c>
      <c r="D1150" t="s">
        <v>84</v>
      </c>
      <c r="E1150" t="s">
        <v>22</v>
      </c>
    </row>
    <row r="1151" spans="1:5">
      <c r="A1151" s="6" t="s">
        <v>929</v>
      </c>
      <c r="B1151" s="7" t="s">
        <v>929</v>
      </c>
      <c r="C1151" s="5" t="s">
        <v>1279</v>
      </c>
      <c r="D1151" t="s">
        <v>84</v>
      </c>
      <c r="E1151" t="s">
        <v>22</v>
      </c>
    </row>
    <row r="1152" spans="1:5">
      <c r="A1152" s="6" t="s">
        <v>929</v>
      </c>
      <c r="B1152" s="7" t="s">
        <v>929</v>
      </c>
      <c r="C1152" s="5" t="s">
        <v>1280</v>
      </c>
      <c r="D1152" t="s">
        <v>84</v>
      </c>
      <c r="E1152" t="s">
        <v>22</v>
      </c>
    </row>
    <row r="1153" spans="1:5">
      <c r="A1153" s="6" t="s">
        <v>929</v>
      </c>
      <c r="B1153" s="7" t="s">
        <v>912</v>
      </c>
      <c r="C1153" s="5" t="s">
        <v>1281</v>
      </c>
      <c r="D1153" t="s">
        <v>9</v>
      </c>
      <c r="E1153" t="s">
        <v>10</v>
      </c>
    </row>
    <row r="1154" spans="1:5">
      <c r="A1154" s="6" t="s">
        <v>929</v>
      </c>
      <c r="B1154" s="7"/>
      <c r="C1154" s="5" t="s">
        <v>1282</v>
      </c>
      <c r="D1154" t="s">
        <v>867</v>
      </c>
      <c r="E1154" t="s">
        <v>22</v>
      </c>
    </row>
    <row r="1155" spans="1:5">
      <c r="A1155" s="6" t="s">
        <v>929</v>
      </c>
      <c r="B1155" s="7" t="s">
        <v>929</v>
      </c>
      <c r="C1155" s="5" t="s">
        <v>1283</v>
      </c>
      <c r="D1155" t="s">
        <v>9</v>
      </c>
      <c r="E1155" t="s">
        <v>10</v>
      </c>
    </row>
    <row r="1156" spans="1:5">
      <c r="A1156" s="6" t="s">
        <v>929</v>
      </c>
      <c r="B1156" s="7"/>
      <c r="C1156" s="5" t="s">
        <v>1284</v>
      </c>
      <c r="D1156" t="s">
        <v>291</v>
      </c>
      <c r="E1156" t="s">
        <v>22</v>
      </c>
    </row>
    <row r="1157" spans="1:5">
      <c r="A1157" s="6" t="s">
        <v>929</v>
      </c>
      <c r="B1157" s="7" t="s">
        <v>788</v>
      </c>
      <c r="C1157" s="5" t="s">
        <v>1285</v>
      </c>
      <c r="D1157" t="s">
        <v>12</v>
      </c>
      <c r="E1157" t="s">
        <v>13</v>
      </c>
    </row>
    <row r="1158" spans="1:5">
      <c r="A1158" s="6" t="s">
        <v>929</v>
      </c>
      <c r="B1158" s="7" t="s">
        <v>788</v>
      </c>
      <c r="C1158" s="5" t="s">
        <v>1286</v>
      </c>
      <c r="D1158" t="s">
        <v>1287</v>
      </c>
      <c r="E1158" t="s">
        <v>22</v>
      </c>
    </row>
    <row r="1159" spans="1:5">
      <c r="A1159" s="6" t="s">
        <v>929</v>
      </c>
      <c r="B1159" s="7" t="s">
        <v>788</v>
      </c>
      <c r="C1159" s="5" t="s">
        <v>1288</v>
      </c>
      <c r="D1159" t="s">
        <v>9</v>
      </c>
      <c r="E1159" t="s">
        <v>10</v>
      </c>
    </row>
    <row r="1160" spans="1:5">
      <c r="A1160" s="6" t="s">
        <v>929</v>
      </c>
      <c r="B1160" s="7" t="s">
        <v>929</v>
      </c>
      <c r="C1160" s="5" t="s">
        <v>1289</v>
      </c>
      <c r="D1160" t="s">
        <v>206</v>
      </c>
      <c r="E1160" t="s">
        <v>13</v>
      </c>
    </row>
    <row r="1161" spans="1:5">
      <c r="A1161" s="6" t="s">
        <v>929</v>
      </c>
      <c r="B1161" s="7" t="s">
        <v>912</v>
      </c>
      <c r="C1161" s="5" t="s">
        <v>1290</v>
      </c>
      <c r="D1161" t="s">
        <v>12</v>
      </c>
      <c r="E1161" t="s">
        <v>13</v>
      </c>
    </row>
    <row r="1162" spans="1:5">
      <c r="A1162" s="6" t="s">
        <v>929</v>
      </c>
      <c r="B1162" s="7" t="s">
        <v>929</v>
      </c>
      <c r="C1162" s="5" t="s">
        <v>1291</v>
      </c>
      <c r="D1162" t="s">
        <v>320</v>
      </c>
      <c r="E1162" t="s">
        <v>13</v>
      </c>
    </row>
    <row r="1163" spans="1:5">
      <c r="A1163" s="6" t="s">
        <v>929</v>
      </c>
      <c r="B1163" s="7" t="s">
        <v>929</v>
      </c>
      <c r="C1163" s="5" t="s">
        <v>1292</v>
      </c>
      <c r="D1163" t="s">
        <v>1293</v>
      </c>
      <c r="E1163" t="s">
        <v>194</v>
      </c>
    </row>
    <row r="1164" spans="1:5">
      <c r="A1164" s="6" t="s">
        <v>929</v>
      </c>
      <c r="B1164" s="7" t="s">
        <v>929</v>
      </c>
      <c r="C1164" s="5" t="s">
        <v>1294</v>
      </c>
      <c r="D1164" t="s">
        <v>9</v>
      </c>
      <c r="E1164" t="s">
        <v>10</v>
      </c>
    </row>
    <row r="1165" spans="1:5">
      <c r="A1165" s="6" t="s">
        <v>929</v>
      </c>
      <c r="B1165" s="7" t="s">
        <v>929</v>
      </c>
      <c r="C1165" s="5" t="s">
        <v>1295</v>
      </c>
      <c r="D1165" t="s">
        <v>421</v>
      </c>
      <c r="E1165" t="s">
        <v>13</v>
      </c>
    </row>
    <row r="1166" spans="1:5">
      <c r="A1166" s="6" t="s">
        <v>929</v>
      </c>
      <c r="B1166" s="7"/>
      <c r="C1166" s="5" t="s">
        <v>1296</v>
      </c>
      <c r="D1166" t="s">
        <v>381</v>
      </c>
      <c r="E1166" t="s">
        <v>22</v>
      </c>
    </row>
    <row r="1167" spans="1:5">
      <c r="A1167" s="6" t="s">
        <v>929</v>
      </c>
      <c r="B1167" s="7" t="s">
        <v>929</v>
      </c>
      <c r="C1167" s="5" t="s">
        <v>1297</v>
      </c>
      <c r="D1167" t="s">
        <v>418</v>
      </c>
      <c r="E1167" t="s">
        <v>22</v>
      </c>
    </row>
    <row r="1168" spans="1:5">
      <c r="A1168" s="6" t="s">
        <v>929</v>
      </c>
      <c r="B1168" s="7" t="s">
        <v>929</v>
      </c>
      <c r="C1168" s="5" t="s">
        <v>1298</v>
      </c>
      <c r="D1168" t="s">
        <v>1293</v>
      </c>
      <c r="E1168" t="s">
        <v>194</v>
      </c>
    </row>
    <row r="1169" spans="1:5">
      <c r="A1169" s="6" t="s">
        <v>929</v>
      </c>
      <c r="B1169" s="7" t="s">
        <v>929</v>
      </c>
      <c r="C1169" s="5" t="s">
        <v>1299</v>
      </c>
      <c r="D1169" t="s">
        <v>9</v>
      </c>
      <c r="E1169" t="s">
        <v>10</v>
      </c>
    </row>
    <row r="1170" spans="1:5">
      <c r="A1170" s="6" t="s">
        <v>929</v>
      </c>
      <c r="B1170" s="7" t="s">
        <v>929</v>
      </c>
      <c r="C1170" s="5" t="s">
        <v>1300</v>
      </c>
      <c r="D1170" t="s">
        <v>84</v>
      </c>
      <c r="E1170" t="s">
        <v>22</v>
      </c>
    </row>
    <row r="1171" spans="1:5">
      <c r="A1171" s="6" t="s">
        <v>929</v>
      </c>
      <c r="B1171" s="7" t="s">
        <v>856</v>
      </c>
      <c r="C1171" s="5" t="s">
        <v>1301</v>
      </c>
      <c r="D1171" t="s">
        <v>9</v>
      </c>
      <c r="E1171" t="s">
        <v>10</v>
      </c>
    </row>
    <row r="1172" spans="1:5">
      <c r="A1172" s="6" t="s">
        <v>929</v>
      </c>
      <c r="B1172" s="7" t="s">
        <v>929</v>
      </c>
      <c r="C1172" s="5" t="s">
        <v>1302</v>
      </c>
      <c r="D1172" t="s">
        <v>9</v>
      </c>
      <c r="E1172" t="s">
        <v>10</v>
      </c>
    </row>
    <row r="1173" spans="1:5">
      <c r="A1173" s="6" t="s">
        <v>929</v>
      </c>
      <c r="B1173" s="7" t="s">
        <v>912</v>
      </c>
      <c r="C1173" s="5" t="s">
        <v>1303</v>
      </c>
      <c r="D1173" t="s">
        <v>206</v>
      </c>
      <c r="E1173" t="s">
        <v>13</v>
      </c>
    </row>
    <row r="1174" spans="1:5">
      <c r="A1174" s="6" t="s">
        <v>929</v>
      </c>
      <c r="B1174" s="7" t="s">
        <v>912</v>
      </c>
      <c r="C1174" s="5" t="s">
        <v>1304</v>
      </c>
      <c r="D1174" t="s">
        <v>1305</v>
      </c>
      <c r="E1174" t="s">
        <v>194</v>
      </c>
    </row>
    <row r="1175" spans="1:5">
      <c r="A1175" s="6" t="s">
        <v>929</v>
      </c>
      <c r="B1175" s="7"/>
      <c r="C1175" s="5" t="s">
        <v>1306</v>
      </c>
      <c r="D1175" t="s">
        <v>9</v>
      </c>
      <c r="E1175" t="s">
        <v>10</v>
      </c>
    </row>
    <row r="1176" spans="1:5">
      <c r="A1176" s="6" t="s">
        <v>929</v>
      </c>
      <c r="B1176" s="7" t="s">
        <v>929</v>
      </c>
      <c r="C1176" s="5" t="s">
        <v>1307</v>
      </c>
      <c r="D1176" t="s">
        <v>36</v>
      </c>
      <c r="E1176" t="s">
        <v>37</v>
      </c>
    </row>
    <row r="1177" spans="1:5">
      <c r="A1177" s="6" t="s">
        <v>929</v>
      </c>
      <c r="B1177" s="7" t="s">
        <v>929</v>
      </c>
      <c r="C1177" s="5" t="s">
        <v>1308</v>
      </c>
      <c r="D1177" t="s">
        <v>9</v>
      </c>
      <c r="E1177" t="s">
        <v>10</v>
      </c>
    </row>
    <row r="1178" spans="1:5">
      <c r="A1178" s="6" t="s">
        <v>929</v>
      </c>
      <c r="B1178" s="7" t="s">
        <v>929</v>
      </c>
      <c r="C1178" s="5" t="s">
        <v>1309</v>
      </c>
      <c r="D1178" t="s">
        <v>9</v>
      </c>
      <c r="E1178" t="s">
        <v>10</v>
      </c>
    </row>
    <row r="1179" spans="1:5">
      <c r="A1179" s="6" t="s">
        <v>929</v>
      </c>
      <c r="B1179" s="7" t="s">
        <v>788</v>
      </c>
      <c r="C1179" s="5" t="s">
        <v>1310</v>
      </c>
      <c r="D1179" t="s">
        <v>132</v>
      </c>
      <c r="E1179" t="s">
        <v>13</v>
      </c>
    </row>
    <row r="1180" spans="1:5">
      <c r="A1180" s="6" t="s">
        <v>929</v>
      </c>
      <c r="B1180" s="7" t="s">
        <v>788</v>
      </c>
      <c r="C1180" s="5" t="s">
        <v>1311</v>
      </c>
      <c r="D1180" t="s">
        <v>47</v>
      </c>
      <c r="E1180" t="s">
        <v>10</v>
      </c>
    </row>
    <row r="1181" spans="1:5">
      <c r="A1181" s="6" t="s">
        <v>929</v>
      </c>
      <c r="B1181" s="7" t="s">
        <v>929</v>
      </c>
      <c r="C1181" s="5" t="s">
        <v>1312</v>
      </c>
      <c r="D1181" t="s">
        <v>9</v>
      </c>
      <c r="E1181" t="s">
        <v>10</v>
      </c>
    </row>
    <row r="1182" spans="1:5">
      <c r="A1182" s="6" t="s">
        <v>929</v>
      </c>
      <c r="B1182" s="7" t="s">
        <v>929</v>
      </c>
      <c r="C1182" s="5" t="s">
        <v>1313</v>
      </c>
      <c r="D1182" t="s">
        <v>132</v>
      </c>
      <c r="E1182" t="s">
        <v>13</v>
      </c>
    </row>
    <row r="1183" spans="1:5">
      <c r="A1183" s="6" t="s">
        <v>929</v>
      </c>
      <c r="B1183" s="7" t="s">
        <v>788</v>
      </c>
      <c r="C1183" s="5" t="s">
        <v>1314</v>
      </c>
      <c r="D1183" t="s">
        <v>320</v>
      </c>
      <c r="E1183" t="s">
        <v>13</v>
      </c>
    </row>
    <row r="1184" spans="1:5">
      <c r="A1184" s="6" t="s">
        <v>929</v>
      </c>
      <c r="B1184" s="7" t="s">
        <v>929</v>
      </c>
      <c r="C1184" s="5" t="s">
        <v>1315</v>
      </c>
      <c r="D1184" t="s">
        <v>96</v>
      </c>
      <c r="E1184" t="s">
        <v>22</v>
      </c>
    </row>
    <row r="1185" spans="1:5">
      <c r="A1185" s="6" t="s">
        <v>929</v>
      </c>
      <c r="B1185" s="7" t="s">
        <v>929</v>
      </c>
      <c r="C1185" s="5" t="s">
        <v>1316</v>
      </c>
      <c r="D1185" t="s">
        <v>9</v>
      </c>
      <c r="E1185" t="s">
        <v>10</v>
      </c>
    </row>
    <row r="1186" spans="1:5">
      <c r="A1186" s="6" t="s">
        <v>929</v>
      </c>
      <c r="B1186" s="7" t="s">
        <v>929</v>
      </c>
      <c r="C1186" s="5" t="s">
        <v>1317</v>
      </c>
      <c r="D1186" t="s">
        <v>9</v>
      </c>
      <c r="E1186" t="s">
        <v>10</v>
      </c>
    </row>
    <row r="1187" spans="1:5">
      <c r="A1187" s="6" t="s">
        <v>929</v>
      </c>
      <c r="B1187" s="7"/>
      <c r="C1187" s="5" t="s">
        <v>1318</v>
      </c>
      <c r="D1187" t="s">
        <v>284</v>
      </c>
      <c r="E1187" t="s">
        <v>13</v>
      </c>
    </row>
    <row r="1188" spans="1:5">
      <c r="A1188" s="6" t="s">
        <v>929</v>
      </c>
      <c r="B1188" s="7" t="s">
        <v>929</v>
      </c>
      <c r="C1188" s="5" t="s">
        <v>1319</v>
      </c>
      <c r="D1188" t="s">
        <v>193</v>
      </c>
      <c r="E1188" t="s">
        <v>194</v>
      </c>
    </row>
    <row r="1189" spans="1:5">
      <c r="A1189" s="6" t="s">
        <v>929</v>
      </c>
      <c r="B1189" s="7" t="s">
        <v>929</v>
      </c>
      <c r="C1189" s="5" t="s">
        <v>1320</v>
      </c>
      <c r="D1189" t="s">
        <v>9</v>
      </c>
      <c r="E1189" t="s">
        <v>10</v>
      </c>
    </row>
    <row r="1190" spans="1:5">
      <c r="A1190" s="6" t="s">
        <v>929</v>
      </c>
      <c r="B1190" s="7" t="s">
        <v>929</v>
      </c>
      <c r="C1190" s="5" t="s">
        <v>1321</v>
      </c>
      <c r="D1190" t="s">
        <v>9</v>
      </c>
      <c r="E1190" t="s">
        <v>10</v>
      </c>
    </row>
    <row r="1191" spans="1:5">
      <c r="A1191" s="6" t="s">
        <v>929</v>
      </c>
      <c r="B1191" s="7" t="s">
        <v>929</v>
      </c>
      <c r="C1191" s="5" t="s">
        <v>1322</v>
      </c>
      <c r="D1191" t="s">
        <v>9</v>
      </c>
      <c r="E1191" t="s">
        <v>10</v>
      </c>
    </row>
    <row r="1192" spans="1:5">
      <c r="A1192" s="6" t="s">
        <v>929</v>
      </c>
      <c r="B1192" s="7" t="s">
        <v>929</v>
      </c>
      <c r="C1192" s="5" t="s">
        <v>1323</v>
      </c>
      <c r="D1192" t="s">
        <v>328</v>
      </c>
      <c r="E1192" t="s">
        <v>13</v>
      </c>
    </row>
    <row r="1193" spans="1:5">
      <c r="A1193" s="6" t="s">
        <v>929</v>
      </c>
      <c r="B1193" s="7" t="s">
        <v>929</v>
      </c>
      <c r="C1193" s="5" t="s">
        <v>1324</v>
      </c>
      <c r="D1193" t="s">
        <v>12</v>
      </c>
      <c r="E1193" t="s">
        <v>13</v>
      </c>
    </row>
    <row r="1194" spans="1:5">
      <c r="A1194" s="6" t="s">
        <v>929</v>
      </c>
      <c r="B1194" s="7" t="s">
        <v>929</v>
      </c>
      <c r="C1194" s="5" t="s">
        <v>1325</v>
      </c>
      <c r="D1194" t="s">
        <v>9</v>
      </c>
      <c r="E1194" t="s">
        <v>10</v>
      </c>
    </row>
    <row r="1195" spans="1:5">
      <c r="A1195" s="6" t="s">
        <v>929</v>
      </c>
      <c r="B1195" s="7" t="s">
        <v>929</v>
      </c>
      <c r="C1195" s="5" t="s">
        <v>1326</v>
      </c>
      <c r="D1195" t="s">
        <v>784</v>
      </c>
      <c r="E1195" t="s">
        <v>13</v>
      </c>
    </row>
    <row r="1196" spans="1:5">
      <c r="A1196" s="6" t="s">
        <v>929</v>
      </c>
      <c r="B1196" s="7" t="s">
        <v>929</v>
      </c>
      <c r="C1196" s="5" t="s">
        <v>1327</v>
      </c>
      <c r="D1196" t="s">
        <v>9</v>
      </c>
      <c r="E1196" t="s">
        <v>10</v>
      </c>
    </row>
    <row r="1197" spans="1:5">
      <c r="A1197" s="6" t="s">
        <v>929</v>
      </c>
      <c r="B1197" s="7"/>
      <c r="C1197" s="5" t="s">
        <v>1328</v>
      </c>
      <c r="D1197" t="s">
        <v>557</v>
      </c>
      <c r="E1197" t="s">
        <v>22</v>
      </c>
    </row>
    <row r="1198" spans="1:5">
      <c r="A1198" s="6" t="s">
        <v>929</v>
      </c>
      <c r="B1198" s="7" t="s">
        <v>929</v>
      </c>
      <c r="C1198" s="5" t="s">
        <v>1329</v>
      </c>
      <c r="D1198" t="s">
        <v>328</v>
      </c>
      <c r="E1198" t="s">
        <v>13</v>
      </c>
    </row>
    <row r="1199" spans="1:5">
      <c r="A1199" s="6" t="s">
        <v>929</v>
      </c>
      <c r="B1199" s="7" t="s">
        <v>929</v>
      </c>
      <c r="C1199" s="5" t="s">
        <v>1330</v>
      </c>
      <c r="D1199" t="s">
        <v>9</v>
      </c>
      <c r="E1199" t="s">
        <v>10</v>
      </c>
    </row>
    <row r="1200" spans="1:5">
      <c r="A1200" s="6" t="s">
        <v>929</v>
      </c>
      <c r="B1200" s="7" t="s">
        <v>929</v>
      </c>
      <c r="C1200" s="5" t="s">
        <v>1331</v>
      </c>
      <c r="D1200" t="s">
        <v>9</v>
      </c>
      <c r="E1200" t="s">
        <v>10</v>
      </c>
    </row>
    <row r="1201" spans="1:5">
      <c r="A1201" s="6" t="s">
        <v>929</v>
      </c>
      <c r="B1201" s="7" t="s">
        <v>929</v>
      </c>
      <c r="C1201" s="5" t="s">
        <v>1332</v>
      </c>
      <c r="D1201" t="s">
        <v>30</v>
      </c>
      <c r="E1201" t="s">
        <v>22</v>
      </c>
    </row>
    <row r="1202" spans="1:5">
      <c r="A1202" s="6" t="s">
        <v>929</v>
      </c>
      <c r="B1202" s="7" t="s">
        <v>912</v>
      </c>
      <c r="C1202" s="5" t="s">
        <v>1333</v>
      </c>
      <c r="D1202" t="s">
        <v>1334</v>
      </c>
      <c r="E1202" t="s">
        <v>22</v>
      </c>
    </row>
    <row r="1203" spans="1:5">
      <c r="A1203" s="6" t="s">
        <v>929</v>
      </c>
      <c r="B1203" s="7" t="s">
        <v>912</v>
      </c>
      <c r="C1203" s="5" t="s">
        <v>1335</v>
      </c>
      <c r="D1203" t="s">
        <v>59</v>
      </c>
      <c r="E1203" t="s">
        <v>22</v>
      </c>
    </row>
    <row r="1204" spans="1:5">
      <c r="A1204" s="6" t="s">
        <v>929</v>
      </c>
      <c r="B1204" s="7" t="s">
        <v>929</v>
      </c>
      <c r="C1204" s="5" t="s">
        <v>1336</v>
      </c>
      <c r="D1204" t="s">
        <v>59</v>
      </c>
      <c r="E1204" t="s">
        <v>22</v>
      </c>
    </row>
    <row r="1205" spans="1:5">
      <c r="A1205" s="6" t="s">
        <v>929</v>
      </c>
      <c r="B1205" s="7" t="s">
        <v>1135</v>
      </c>
      <c r="C1205" s="5" t="s">
        <v>1337</v>
      </c>
      <c r="D1205" t="s">
        <v>91</v>
      </c>
      <c r="E1205" t="s">
        <v>22</v>
      </c>
    </row>
    <row r="1206" spans="1:5">
      <c r="A1206" s="6" t="s">
        <v>1135</v>
      </c>
      <c r="B1206" s="7"/>
      <c r="C1206" s="5" t="s">
        <v>1338</v>
      </c>
      <c r="D1206" t="s">
        <v>790</v>
      </c>
      <c r="E1206" t="s">
        <v>22</v>
      </c>
    </row>
    <row r="1207" spans="1:5">
      <c r="A1207" s="6" t="s">
        <v>1135</v>
      </c>
      <c r="B1207" s="7"/>
      <c r="C1207" s="5" t="s">
        <v>1339</v>
      </c>
      <c r="D1207" t="s">
        <v>1293</v>
      </c>
      <c r="E1207" t="s">
        <v>194</v>
      </c>
    </row>
    <row r="1208" spans="1:5">
      <c r="A1208" s="6" t="s">
        <v>1135</v>
      </c>
      <c r="B1208" s="7"/>
      <c r="C1208" s="5" t="s">
        <v>1340</v>
      </c>
      <c r="D1208" t="s">
        <v>385</v>
      </c>
      <c r="E1208" t="s">
        <v>22</v>
      </c>
    </row>
    <row r="1209" spans="1:5">
      <c r="A1209" s="6" t="s">
        <v>1135</v>
      </c>
      <c r="B1209" s="7" t="s">
        <v>1135</v>
      </c>
      <c r="C1209" s="5" t="s">
        <v>1341</v>
      </c>
      <c r="D1209" t="s">
        <v>385</v>
      </c>
      <c r="E1209" t="s">
        <v>22</v>
      </c>
    </row>
    <row r="1210" spans="1:5">
      <c r="A1210" s="6" t="s">
        <v>1135</v>
      </c>
      <c r="B1210" s="7"/>
      <c r="C1210" s="5" t="s">
        <v>1342</v>
      </c>
      <c r="D1210" t="s">
        <v>385</v>
      </c>
      <c r="E1210" t="s">
        <v>22</v>
      </c>
    </row>
    <row r="1211" spans="1:5">
      <c r="A1211" s="6" t="s">
        <v>1135</v>
      </c>
      <c r="B1211" s="7"/>
      <c r="C1211" s="5" t="s">
        <v>1343</v>
      </c>
      <c r="D1211" t="s">
        <v>165</v>
      </c>
      <c r="E1211" t="s">
        <v>22</v>
      </c>
    </row>
    <row r="1212" spans="1:5">
      <c r="A1212" s="6" t="s">
        <v>1135</v>
      </c>
      <c r="B1212" s="7" t="s">
        <v>1135</v>
      </c>
      <c r="C1212" s="5" t="s">
        <v>1344</v>
      </c>
      <c r="D1212" t="s">
        <v>325</v>
      </c>
      <c r="E1212" t="s">
        <v>22</v>
      </c>
    </row>
    <row r="1213" spans="1:5">
      <c r="A1213" s="6" t="s">
        <v>1135</v>
      </c>
      <c r="B1213" s="7" t="s">
        <v>1135</v>
      </c>
      <c r="C1213" s="5" t="s">
        <v>1345</v>
      </c>
      <c r="D1213" t="s">
        <v>418</v>
      </c>
      <c r="E1213" t="s">
        <v>22</v>
      </c>
    </row>
    <row r="1214" spans="1:5">
      <c r="A1214" s="6" t="s">
        <v>1135</v>
      </c>
      <c r="B1214" s="7" t="s">
        <v>1135</v>
      </c>
      <c r="C1214" s="5" t="s">
        <v>1346</v>
      </c>
      <c r="D1214" t="s">
        <v>30</v>
      </c>
      <c r="E1214" t="s">
        <v>22</v>
      </c>
    </row>
    <row r="1215" spans="1:5">
      <c r="A1215" s="6" t="s">
        <v>1135</v>
      </c>
      <c r="B1215" s="7" t="s">
        <v>1135</v>
      </c>
      <c r="C1215" s="5" t="s">
        <v>1347</v>
      </c>
      <c r="D1215" t="s">
        <v>30</v>
      </c>
      <c r="E1215" t="s">
        <v>22</v>
      </c>
    </row>
    <row r="1216" spans="1:5">
      <c r="A1216" s="6" t="s">
        <v>1135</v>
      </c>
      <c r="B1216" s="7" t="s">
        <v>1135</v>
      </c>
      <c r="C1216" s="5" t="s">
        <v>1348</v>
      </c>
      <c r="D1216" t="s">
        <v>178</v>
      </c>
      <c r="E1216" t="s">
        <v>10</v>
      </c>
    </row>
    <row r="1217" spans="1:5">
      <c r="A1217" s="6" t="s">
        <v>1135</v>
      </c>
      <c r="B1217" s="7"/>
      <c r="C1217" s="5" t="s">
        <v>1349</v>
      </c>
      <c r="D1217" t="s">
        <v>410</v>
      </c>
      <c r="E1217" t="s">
        <v>194</v>
      </c>
    </row>
    <row r="1218" spans="1:5">
      <c r="A1218" s="6" t="s">
        <v>1135</v>
      </c>
      <c r="B1218" s="7" t="s">
        <v>1135</v>
      </c>
      <c r="C1218" s="5" t="s">
        <v>1350</v>
      </c>
      <c r="D1218" t="s">
        <v>1082</v>
      </c>
      <c r="E1218" t="s">
        <v>22</v>
      </c>
    </row>
    <row r="1219" spans="1:5">
      <c r="A1219" s="6" t="s">
        <v>1135</v>
      </c>
      <c r="B1219" s="7" t="s">
        <v>929</v>
      </c>
      <c r="C1219" s="5" t="s">
        <v>1351</v>
      </c>
      <c r="D1219" t="s">
        <v>676</v>
      </c>
      <c r="E1219" t="s">
        <v>22</v>
      </c>
    </row>
    <row r="1220" spans="1:5">
      <c r="A1220" s="6" t="s">
        <v>1135</v>
      </c>
      <c r="B1220" s="7" t="s">
        <v>1135</v>
      </c>
      <c r="C1220" s="5" t="s">
        <v>1352</v>
      </c>
      <c r="D1220" t="s">
        <v>410</v>
      </c>
      <c r="E1220" t="s">
        <v>194</v>
      </c>
    </row>
    <row r="1221" spans="1:5">
      <c r="A1221" s="6" t="s">
        <v>1135</v>
      </c>
      <c r="B1221" s="7" t="s">
        <v>1135</v>
      </c>
      <c r="C1221" s="5" t="s">
        <v>1353</v>
      </c>
      <c r="D1221" t="s">
        <v>47</v>
      </c>
      <c r="E1221" t="s">
        <v>10</v>
      </c>
    </row>
    <row r="1222" spans="1:5">
      <c r="A1222" s="6" t="s">
        <v>1135</v>
      </c>
      <c r="B1222" s="7" t="s">
        <v>1354</v>
      </c>
      <c r="C1222" s="5" t="s">
        <v>1355</v>
      </c>
      <c r="D1222" t="s">
        <v>9</v>
      </c>
      <c r="E1222" t="s">
        <v>10</v>
      </c>
    </row>
    <row r="1223" spans="1:5">
      <c r="A1223" s="6" t="s">
        <v>1135</v>
      </c>
      <c r="B1223" s="7"/>
      <c r="C1223" s="5" t="s">
        <v>1356</v>
      </c>
      <c r="D1223" t="s">
        <v>557</v>
      </c>
      <c r="E1223" t="s">
        <v>22</v>
      </c>
    </row>
    <row r="1224" spans="1:5">
      <c r="A1224" s="6" t="s">
        <v>1135</v>
      </c>
      <c r="B1224" s="7" t="s">
        <v>929</v>
      </c>
      <c r="C1224" s="5" t="s">
        <v>1357</v>
      </c>
      <c r="D1224" t="s">
        <v>12</v>
      </c>
      <c r="E1224" t="s">
        <v>13</v>
      </c>
    </row>
    <row r="1225" spans="1:5">
      <c r="A1225" s="6" t="s">
        <v>1135</v>
      </c>
      <c r="B1225" s="7" t="s">
        <v>929</v>
      </c>
      <c r="C1225" s="5" t="s">
        <v>1358</v>
      </c>
      <c r="D1225" t="s">
        <v>91</v>
      </c>
      <c r="E1225" t="s">
        <v>22</v>
      </c>
    </row>
    <row r="1226" spans="1:5">
      <c r="A1226" s="6" t="s">
        <v>1135</v>
      </c>
      <c r="B1226" s="7" t="s">
        <v>1135</v>
      </c>
      <c r="C1226" s="5" t="s">
        <v>1359</v>
      </c>
      <c r="D1226" t="s">
        <v>30</v>
      </c>
      <c r="E1226" t="s">
        <v>22</v>
      </c>
    </row>
    <row r="1227" spans="1:5">
      <c r="A1227" s="6" t="s">
        <v>1135</v>
      </c>
      <c r="B1227" s="7" t="s">
        <v>1135</v>
      </c>
      <c r="C1227" s="5" t="s">
        <v>1360</v>
      </c>
      <c r="D1227" t="s">
        <v>165</v>
      </c>
      <c r="E1227" t="s">
        <v>22</v>
      </c>
    </row>
    <row r="1228" spans="1:5">
      <c r="A1228" s="6" t="s">
        <v>1135</v>
      </c>
      <c r="B1228" s="7" t="s">
        <v>1135</v>
      </c>
      <c r="C1228" s="5" t="s">
        <v>1361</v>
      </c>
      <c r="D1228" t="s">
        <v>325</v>
      </c>
      <c r="E1228" t="s">
        <v>22</v>
      </c>
    </row>
    <row r="1229" spans="1:5">
      <c r="A1229" s="6" t="s">
        <v>1135</v>
      </c>
      <c r="B1229" s="7" t="s">
        <v>1135</v>
      </c>
      <c r="C1229" s="5" t="s">
        <v>1362</v>
      </c>
      <c r="D1229" t="s">
        <v>1363</v>
      </c>
      <c r="E1229" t="s">
        <v>22</v>
      </c>
    </row>
    <row r="1230" spans="1:5">
      <c r="A1230" s="6" t="s">
        <v>1135</v>
      </c>
      <c r="B1230" s="7"/>
      <c r="C1230" s="5" t="s">
        <v>1364</v>
      </c>
      <c r="D1230" t="s">
        <v>410</v>
      </c>
      <c r="E1230" t="s">
        <v>194</v>
      </c>
    </row>
    <row r="1231" spans="1:5">
      <c r="A1231" s="6" t="s">
        <v>1135</v>
      </c>
      <c r="B1231" s="7" t="s">
        <v>1135</v>
      </c>
      <c r="C1231" s="5" t="s">
        <v>1365</v>
      </c>
      <c r="D1231" t="s">
        <v>325</v>
      </c>
      <c r="E1231" t="s">
        <v>22</v>
      </c>
    </row>
    <row r="1232" spans="1:5">
      <c r="A1232" s="6" t="s">
        <v>1135</v>
      </c>
      <c r="B1232" s="7" t="s">
        <v>1135</v>
      </c>
      <c r="C1232" s="5" t="s">
        <v>1366</v>
      </c>
      <c r="D1232" t="s">
        <v>59</v>
      </c>
      <c r="E1232" t="s">
        <v>22</v>
      </c>
    </row>
    <row r="1233" spans="1:5">
      <c r="A1233" s="6" t="s">
        <v>1135</v>
      </c>
      <c r="B1233" s="7" t="s">
        <v>1135</v>
      </c>
      <c r="C1233" s="5" t="s">
        <v>1367</v>
      </c>
      <c r="D1233" t="s">
        <v>325</v>
      </c>
      <c r="E1233" t="s">
        <v>22</v>
      </c>
    </row>
    <row r="1234" spans="1:5">
      <c r="A1234" s="6" t="s">
        <v>1135</v>
      </c>
      <c r="B1234" s="7" t="s">
        <v>1135</v>
      </c>
      <c r="C1234" s="5" t="s">
        <v>1368</v>
      </c>
      <c r="D1234" t="s">
        <v>91</v>
      </c>
      <c r="E1234" t="s">
        <v>22</v>
      </c>
    </row>
    <row r="1235" spans="1:5">
      <c r="A1235" s="6" t="s">
        <v>1135</v>
      </c>
      <c r="B1235" s="7" t="s">
        <v>1135</v>
      </c>
      <c r="C1235" s="5" t="s">
        <v>1369</v>
      </c>
      <c r="D1235" t="s">
        <v>91</v>
      </c>
      <c r="E1235" t="s">
        <v>22</v>
      </c>
    </row>
    <row r="1236" spans="1:5">
      <c r="A1236" s="6" t="s">
        <v>1135</v>
      </c>
      <c r="B1236" s="7"/>
      <c r="C1236" s="5" t="s">
        <v>1370</v>
      </c>
      <c r="D1236" t="s">
        <v>165</v>
      </c>
      <c r="E1236" t="s">
        <v>22</v>
      </c>
    </row>
    <row r="1237" spans="1:5">
      <c r="A1237" s="6" t="s">
        <v>1135</v>
      </c>
      <c r="B1237" s="7" t="s">
        <v>1135</v>
      </c>
      <c r="C1237" s="5" t="s">
        <v>1371</v>
      </c>
      <c r="D1237" t="s">
        <v>410</v>
      </c>
      <c r="E1237" t="s">
        <v>194</v>
      </c>
    </row>
    <row r="1238" spans="1:5">
      <c r="A1238" s="6" t="s">
        <v>1135</v>
      </c>
      <c r="B1238" s="7" t="s">
        <v>929</v>
      </c>
      <c r="C1238" s="5" t="s">
        <v>1372</v>
      </c>
      <c r="D1238" t="s">
        <v>59</v>
      </c>
      <c r="E1238" t="s">
        <v>22</v>
      </c>
    </row>
    <row r="1239" spans="1:5">
      <c r="A1239" s="6" t="s">
        <v>1135</v>
      </c>
      <c r="B1239" s="7" t="s">
        <v>1135</v>
      </c>
      <c r="C1239" s="5" t="s">
        <v>1373</v>
      </c>
      <c r="D1239" t="s">
        <v>557</v>
      </c>
      <c r="E1239" t="s">
        <v>22</v>
      </c>
    </row>
    <row r="1240" spans="1:5">
      <c r="A1240" s="6" t="s">
        <v>1135</v>
      </c>
      <c r="B1240" s="7" t="s">
        <v>1135</v>
      </c>
      <c r="C1240" s="5" t="s">
        <v>1374</v>
      </c>
      <c r="D1240" t="s">
        <v>410</v>
      </c>
      <c r="E1240" t="s">
        <v>194</v>
      </c>
    </row>
    <row r="1241" spans="1:5">
      <c r="A1241" s="6" t="s">
        <v>1135</v>
      </c>
      <c r="B1241" s="7"/>
      <c r="C1241" s="5" t="s">
        <v>1375</v>
      </c>
      <c r="D1241" t="s">
        <v>557</v>
      </c>
      <c r="E1241" t="s">
        <v>22</v>
      </c>
    </row>
    <row r="1242" spans="1:5">
      <c r="A1242" s="6" t="s">
        <v>1135</v>
      </c>
      <c r="B1242" s="7"/>
      <c r="C1242" s="5" t="s">
        <v>1376</v>
      </c>
      <c r="D1242" t="s">
        <v>238</v>
      </c>
      <c r="E1242" t="s">
        <v>22</v>
      </c>
    </row>
    <row r="1243" spans="1:5">
      <c r="A1243" s="6" t="s">
        <v>1135</v>
      </c>
      <c r="B1243" s="7" t="s">
        <v>1135</v>
      </c>
      <c r="C1243" s="5" t="s">
        <v>1377</v>
      </c>
      <c r="D1243" t="s">
        <v>1378</v>
      </c>
      <c r="E1243" t="s">
        <v>10</v>
      </c>
    </row>
    <row r="1244" spans="1:5">
      <c r="A1244" s="6" t="s">
        <v>1135</v>
      </c>
      <c r="B1244" s="7" t="s">
        <v>929</v>
      </c>
      <c r="C1244" s="5" t="s">
        <v>1379</v>
      </c>
      <c r="D1244" t="s">
        <v>59</v>
      </c>
      <c r="E1244" t="s">
        <v>22</v>
      </c>
    </row>
    <row r="1245" spans="1:5">
      <c r="A1245" s="6" t="s">
        <v>1135</v>
      </c>
      <c r="B1245" s="7" t="s">
        <v>929</v>
      </c>
      <c r="C1245" s="5" t="s">
        <v>1380</v>
      </c>
      <c r="D1245" t="s">
        <v>418</v>
      </c>
      <c r="E1245" t="s">
        <v>22</v>
      </c>
    </row>
    <row r="1246" spans="1:5">
      <c r="A1246" s="6" t="s">
        <v>1135</v>
      </c>
      <c r="B1246" s="7"/>
      <c r="C1246" s="5" t="s">
        <v>1381</v>
      </c>
      <c r="D1246" t="s">
        <v>381</v>
      </c>
      <c r="E1246" t="s">
        <v>22</v>
      </c>
    </row>
    <row r="1247" spans="1:5">
      <c r="A1247" s="6" t="s">
        <v>1135</v>
      </c>
      <c r="B1247" s="7" t="s">
        <v>929</v>
      </c>
      <c r="C1247" s="5" t="s">
        <v>1382</v>
      </c>
      <c r="D1247" t="s">
        <v>96</v>
      </c>
      <c r="E1247" t="s">
        <v>22</v>
      </c>
    </row>
    <row r="1248" spans="1:5">
      <c r="A1248" s="6" t="s">
        <v>1135</v>
      </c>
      <c r="B1248" s="7"/>
      <c r="C1248" s="5" t="s">
        <v>1383</v>
      </c>
      <c r="D1248" t="s">
        <v>676</v>
      </c>
      <c r="E1248" t="s">
        <v>22</v>
      </c>
    </row>
    <row r="1249" spans="1:5">
      <c r="A1249" s="6" t="s">
        <v>1135</v>
      </c>
      <c r="B1249" s="7" t="s">
        <v>1135</v>
      </c>
      <c r="C1249" s="5" t="s">
        <v>1384</v>
      </c>
      <c r="D1249" t="s">
        <v>325</v>
      </c>
      <c r="E1249" t="s">
        <v>22</v>
      </c>
    </row>
    <row r="1250" spans="1:5">
      <c r="A1250" s="6" t="s">
        <v>1135</v>
      </c>
      <c r="B1250" s="7" t="s">
        <v>1135</v>
      </c>
      <c r="C1250" s="5" t="s">
        <v>1385</v>
      </c>
      <c r="D1250" t="s">
        <v>838</v>
      </c>
      <c r="E1250" t="s">
        <v>13</v>
      </c>
    </row>
    <row r="1251" spans="1:5">
      <c r="A1251" s="6" t="s">
        <v>1135</v>
      </c>
      <c r="B1251" s="7" t="s">
        <v>1135</v>
      </c>
      <c r="C1251" s="5" t="s">
        <v>1386</v>
      </c>
      <c r="D1251" t="s">
        <v>325</v>
      </c>
      <c r="E1251" t="s">
        <v>22</v>
      </c>
    </row>
    <row r="1252" spans="1:5">
      <c r="A1252" s="6" t="s">
        <v>1135</v>
      </c>
      <c r="B1252" s="7" t="s">
        <v>1135</v>
      </c>
      <c r="C1252" s="5" t="s">
        <v>1387</v>
      </c>
      <c r="D1252" t="s">
        <v>676</v>
      </c>
      <c r="E1252" t="s">
        <v>22</v>
      </c>
    </row>
    <row r="1253" spans="1:5">
      <c r="A1253" s="6" t="s">
        <v>1135</v>
      </c>
      <c r="B1253" s="7" t="s">
        <v>1135</v>
      </c>
      <c r="C1253" s="5" t="s">
        <v>1388</v>
      </c>
      <c r="D1253" t="s">
        <v>62</v>
      </c>
      <c r="E1253" t="s">
        <v>22</v>
      </c>
    </row>
    <row r="1254" spans="1:5">
      <c r="A1254" s="6" t="s">
        <v>1135</v>
      </c>
      <c r="B1254" s="7" t="s">
        <v>929</v>
      </c>
      <c r="C1254" s="5" t="s">
        <v>1389</v>
      </c>
      <c r="D1254" t="s">
        <v>59</v>
      </c>
      <c r="E1254" t="s">
        <v>22</v>
      </c>
    </row>
    <row r="1255" spans="1:5">
      <c r="A1255" s="6" t="s">
        <v>1135</v>
      </c>
      <c r="B1255" s="7" t="s">
        <v>1135</v>
      </c>
      <c r="C1255" s="5" t="s">
        <v>1390</v>
      </c>
      <c r="D1255" t="s">
        <v>213</v>
      </c>
      <c r="E1255" t="s">
        <v>22</v>
      </c>
    </row>
    <row r="1256" spans="1:5">
      <c r="A1256" s="6" t="s">
        <v>1135</v>
      </c>
      <c r="B1256" s="7" t="s">
        <v>1135</v>
      </c>
      <c r="C1256" s="5" t="s">
        <v>1391</v>
      </c>
      <c r="D1256" t="s">
        <v>838</v>
      </c>
      <c r="E1256" t="s">
        <v>13</v>
      </c>
    </row>
    <row r="1257" spans="1:5">
      <c r="A1257" s="6" t="s">
        <v>1135</v>
      </c>
      <c r="B1257" s="7" t="s">
        <v>1135</v>
      </c>
      <c r="C1257" s="5" t="s">
        <v>1392</v>
      </c>
      <c r="D1257" t="s">
        <v>272</v>
      </c>
      <c r="E1257" t="s">
        <v>22</v>
      </c>
    </row>
    <row r="1258" spans="1:5">
      <c r="A1258" s="6" t="s">
        <v>1135</v>
      </c>
      <c r="B1258" s="7" t="s">
        <v>1135</v>
      </c>
      <c r="C1258" s="5" t="s">
        <v>1393</v>
      </c>
      <c r="D1258" t="s">
        <v>272</v>
      </c>
      <c r="E1258" t="s">
        <v>22</v>
      </c>
    </row>
    <row r="1259" spans="1:5">
      <c r="A1259" s="6" t="s">
        <v>1135</v>
      </c>
      <c r="B1259" s="7" t="s">
        <v>1135</v>
      </c>
      <c r="C1259" s="5" t="s">
        <v>1394</v>
      </c>
      <c r="D1259" t="s">
        <v>1022</v>
      </c>
      <c r="E1259" t="s">
        <v>194</v>
      </c>
    </row>
    <row r="1260" spans="1:5">
      <c r="A1260" s="6" t="s">
        <v>1135</v>
      </c>
      <c r="B1260" s="7" t="s">
        <v>1135</v>
      </c>
      <c r="C1260" s="5" t="s">
        <v>1395</v>
      </c>
      <c r="D1260" t="s">
        <v>59</v>
      </c>
      <c r="E1260" t="s">
        <v>22</v>
      </c>
    </row>
    <row r="1261" spans="1:5">
      <c r="A1261" s="6" t="s">
        <v>1135</v>
      </c>
      <c r="B1261" s="7"/>
      <c r="C1261" s="5" t="s">
        <v>1396</v>
      </c>
      <c r="D1261" t="s">
        <v>1033</v>
      </c>
      <c r="E1261" t="s">
        <v>22</v>
      </c>
    </row>
    <row r="1262" spans="1:5">
      <c r="A1262" s="6" t="s">
        <v>1135</v>
      </c>
      <c r="B1262" s="7" t="s">
        <v>1135</v>
      </c>
      <c r="C1262" s="5" t="s">
        <v>1397</v>
      </c>
      <c r="D1262" t="s">
        <v>1033</v>
      </c>
      <c r="E1262" t="s">
        <v>22</v>
      </c>
    </row>
    <row r="1263" spans="1:5">
      <c r="A1263" s="6" t="s">
        <v>1135</v>
      </c>
      <c r="B1263" s="7"/>
      <c r="C1263" s="5" t="s">
        <v>1398</v>
      </c>
      <c r="D1263" t="s">
        <v>889</v>
      </c>
      <c r="E1263" t="s">
        <v>13</v>
      </c>
    </row>
    <row r="1264" spans="1:5">
      <c r="A1264" s="6" t="s">
        <v>1135</v>
      </c>
      <c r="B1264" s="7" t="s">
        <v>1135</v>
      </c>
      <c r="C1264" s="5" t="s">
        <v>1399</v>
      </c>
      <c r="D1264" t="s">
        <v>9</v>
      </c>
      <c r="E1264" t="s">
        <v>10</v>
      </c>
    </row>
    <row r="1265" spans="1:5">
      <c r="A1265" s="6" t="s">
        <v>1135</v>
      </c>
      <c r="B1265" s="7" t="s">
        <v>1135</v>
      </c>
      <c r="C1265" s="5" t="s">
        <v>1400</v>
      </c>
      <c r="D1265" t="s">
        <v>59</v>
      </c>
      <c r="E1265" t="s">
        <v>22</v>
      </c>
    </row>
    <row r="1266" spans="1:5">
      <c r="A1266" s="6" t="s">
        <v>1135</v>
      </c>
      <c r="B1266" s="7" t="s">
        <v>1135</v>
      </c>
      <c r="C1266" s="5" t="s">
        <v>1401</v>
      </c>
      <c r="D1266" t="s">
        <v>9</v>
      </c>
      <c r="E1266" t="s">
        <v>10</v>
      </c>
    </row>
    <row r="1267" spans="1:5">
      <c r="A1267" s="6" t="s">
        <v>1135</v>
      </c>
      <c r="B1267" s="7" t="s">
        <v>1135</v>
      </c>
      <c r="C1267" s="5" t="s">
        <v>1402</v>
      </c>
      <c r="D1267" t="s">
        <v>59</v>
      </c>
      <c r="E1267" t="s">
        <v>22</v>
      </c>
    </row>
    <row r="1268" spans="1:5">
      <c r="A1268" s="6" t="s">
        <v>1135</v>
      </c>
      <c r="B1268" s="7"/>
      <c r="C1268" s="5" t="s">
        <v>1403</v>
      </c>
      <c r="D1268" t="s">
        <v>91</v>
      </c>
      <c r="E1268" t="s">
        <v>22</v>
      </c>
    </row>
    <row r="1269" spans="1:5">
      <c r="A1269" s="6" t="s">
        <v>1135</v>
      </c>
      <c r="B1269" s="7" t="s">
        <v>1135</v>
      </c>
      <c r="C1269" s="5" t="s">
        <v>1404</v>
      </c>
      <c r="D1269" t="s">
        <v>91</v>
      </c>
      <c r="E1269" t="s">
        <v>22</v>
      </c>
    </row>
    <row r="1270" spans="1:5">
      <c r="A1270" s="6" t="s">
        <v>1135</v>
      </c>
      <c r="B1270" s="7" t="s">
        <v>1135</v>
      </c>
      <c r="C1270" s="5" t="s">
        <v>1405</v>
      </c>
      <c r="D1270" t="s">
        <v>140</v>
      </c>
      <c r="E1270" t="s">
        <v>13</v>
      </c>
    </row>
    <row r="1271" spans="1:5">
      <c r="A1271" s="6" t="s">
        <v>1135</v>
      </c>
      <c r="B1271" s="7" t="s">
        <v>1135</v>
      </c>
      <c r="C1271" s="5" t="s">
        <v>1406</v>
      </c>
      <c r="D1271" t="s">
        <v>91</v>
      </c>
      <c r="E1271" t="s">
        <v>22</v>
      </c>
    </row>
    <row r="1272" spans="1:5">
      <c r="A1272" s="6" t="s">
        <v>1135</v>
      </c>
      <c r="B1272" s="7" t="s">
        <v>929</v>
      </c>
      <c r="C1272" s="5" t="s">
        <v>1407</v>
      </c>
      <c r="D1272" t="s">
        <v>838</v>
      </c>
      <c r="E1272" t="s">
        <v>13</v>
      </c>
    </row>
    <row r="1273" spans="1:5">
      <c r="A1273" s="6" t="s">
        <v>1135</v>
      </c>
      <c r="B1273" s="7"/>
      <c r="C1273" s="5" t="s">
        <v>1408</v>
      </c>
      <c r="D1273" t="s">
        <v>9</v>
      </c>
      <c r="E1273" t="s">
        <v>10</v>
      </c>
    </row>
    <row r="1274" spans="1:5">
      <c r="A1274" s="6" t="s">
        <v>1135</v>
      </c>
      <c r="B1274" s="7" t="s">
        <v>1135</v>
      </c>
      <c r="C1274" s="5" t="s">
        <v>1409</v>
      </c>
      <c r="D1274" t="s">
        <v>140</v>
      </c>
      <c r="E1274" t="s">
        <v>13</v>
      </c>
    </row>
    <row r="1275" spans="1:5">
      <c r="A1275" s="6" t="s">
        <v>1135</v>
      </c>
      <c r="B1275" s="7" t="s">
        <v>1135</v>
      </c>
      <c r="C1275" s="5" t="s">
        <v>1410</v>
      </c>
      <c r="D1275" t="s">
        <v>838</v>
      </c>
      <c r="E1275" t="s">
        <v>13</v>
      </c>
    </row>
    <row r="1276" spans="1:5">
      <c r="A1276" s="6" t="s">
        <v>1135</v>
      </c>
      <c r="B1276" s="7" t="s">
        <v>1135</v>
      </c>
      <c r="C1276" s="5" t="s">
        <v>1411</v>
      </c>
      <c r="D1276" t="s">
        <v>165</v>
      </c>
      <c r="E1276" t="s">
        <v>22</v>
      </c>
    </row>
    <row r="1277" spans="1:5">
      <c r="A1277" s="6" t="s">
        <v>1135</v>
      </c>
      <c r="B1277" s="7"/>
      <c r="C1277" s="5" t="s">
        <v>1412</v>
      </c>
      <c r="D1277" t="s">
        <v>325</v>
      </c>
      <c r="E1277" t="s">
        <v>22</v>
      </c>
    </row>
    <row r="1278" spans="1:5">
      <c r="A1278" s="6" t="s">
        <v>1135</v>
      </c>
      <c r="B1278" s="7"/>
      <c r="C1278" s="5" t="s">
        <v>1413</v>
      </c>
      <c r="D1278" t="s">
        <v>1082</v>
      </c>
      <c r="E1278" t="s">
        <v>22</v>
      </c>
    </row>
    <row r="1279" spans="1:5">
      <c r="A1279" s="6" t="s">
        <v>1135</v>
      </c>
      <c r="B1279" s="7" t="s">
        <v>1135</v>
      </c>
      <c r="C1279" s="5" t="s">
        <v>1414</v>
      </c>
      <c r="D1279" t="s">
        <v>165</v>
      </c>
      <c r="E1279" t="s">
        <v>22</v>
      </c>
    </row>
    <row r="1280" spans="1:5">
      <c r="A1280" s="6" t="s">
        <v>1135</v>
      </c>
      <c r="B1280" s="7" t="s">
        <v>1135</v>
      </c>
      <c r="C1280" s="5" t="s">
        <v>1415</v>
      </c>
      <c r="D1280" t="s">
        <v>144</v>
      </c>
      <c r="E1280" t="s">
        <v>10</v>
      </c>
    </row>
    <row r="1281" spans="1:5">
      <c r="A1281" s="6" t="s">
        <v>1135</v>
      </c>
      <c r="B1281" s="7" t="s">
        <v>1135</v>
      </c>
      <c r="C1281" s="5" t="s">
        <v>1416</v>
      </c>
      <c r="D1281" t="s">
        <v>9</v>
      </c>
      <c r="E1281" t="s">
        <v>10</v>
      </c>
    </row>
    <row r="1282" spans="1:5">
      <c r="A1282" s="6" t="s">
        <v>1135</v>
      </c>
      <c r="B1282" s="7"/>
      <c r="C1282" s="5" t="s">
        <v>1417</v>
      </c>
      <c r="D1282" t="s">
        <v>9</v>
      </c>
      <c r="E1282" t="s">
        <v>10</v>
      </c>
    </row>
    <row r="1283" spans="1:5">
      <c r="A1283" s="6" t="s">
        <v>1135</v>
      </c>
      <c r="B1283" s="7" t="s">
        <v>1135</v>
      </c>
      <c r="C1283" s="5" t="s">
        <v>1418</v>
      </c>
      <c r="D1283" t="s">
        <v>62</v>
      </c>
      <c r="E1283" t="s">
        <v>22</v>
      </c>
    </row>
    <row r="1284" spans="1:5">
      <c r="A1284" s="6" t="s">
        <v>1135</v>
      </c>
      <c r="B1284" s="7" t="s">
        <v>788</v>
      </c>
      <c r="C1284" s="5" t="s">
        <v>1419</v>
      </c>
      <c r="D1284" t="s">
        <v>12</v>
      </c>
      <c r="E1284" t="s">
        <v>13</v>
      </c>
    </row>
    <row r="1285" spans="1:5">
      <c r="A1285" s="6" t="s">
        <v>1135</v>
      </c>
      <c r="B1285" s="7"/>
      <c r="C1285" s="5" t="s">
        <v>1420</v>
      </c>
      <c r="D1285" t="s">
        <v>418</v>
      </c>
      <c r="E1285" t="s">
        <v>22</v>
      </c>
    </row>
    <row r="1286" spans="1:5">
      <c r="A1286" s="6" t="s">
        <v>1135</v>
      </c>
      <c r="B1286" s="7" t="s">
        <v>929</v>
      </c>
      <c r="C1286" s="5" t="s">
        <v>1421</v>
      </c>
      <c r="D1286" t="s">
        <v>140</v>
      </c>
      <c r="E1286" t="s">
        <v>13</v>
      </c>
    </row>
    <row r="1287" spans="1:5">
      <c r="A1287" s="6" t="s">
        <v>1135</v>
      </c>
      <c r="B1287" s="7" t="s">
        <v>1135</v>
      </c>
      <c r="C1287" s="5" t="s">
        <v>1422</v>
      </c>
      <c r="D1287" t="s">
        <v>213</v>
      </c>
      <c r="E1287" t="s">
        <v>22</v>
      </c>
    </row>
    <row r="1288" spans="1:5">
      <c r="A1288" s="6" t="s">
        <v>1135</v>
      </c>
      <c r="B1288" s="7" t="s">
        <v>929</v>
      </c>
      <c r="C1288" s="5" t="s">
        <v>1423</v>
      </c>
      <c r="D1288" t="s">
        <v>140</v>
      </c>
      <c r="E1288" t="s">
        <v>13</v>
      </c>
    </row>
    <row r="1289" spans="1:5">
      <c r="A1289" s="6" t="s">
        <v>1135</v>
      </c>
      <c r="B1289" s="7" t="s">
        <v>1135</v>
      </c>
      <c r="C1289" s="5" t="s">
        <v>1424</v>
      </c>
      <c r="D1289" t="s">
        <v>165</v>
      </c>
      <c r="E1289" t="s">
        <v>22</v>
      </c>
    </row>
    <row r="1290" spans="1:5">
      <c r="A1290" s="6" t="s">
        <v>1135</v>
      </c>
      <c r="B1290" s="7" t="s">
        <v>1135</v>
      </c>
      <c r="C1290" s="5" t="s">
        <v>1425</v>
      </c>
      <c r="D1290" t="s">
        <v>9</v>
      </c>
      <c r="E1290" t="s">
        <v>10</v>
      </c>
    </row>
    <row r="1291" spans="1:5">
      <c r="A1291" s="6" t="s">
        <v>1135</v>
      </c>
      <c r="B1291" s="7"/>
      <c r="C1291" s="5" t="s">
        <v>1426</v>
      </c>
      <c r="D1291" t="s">
        <v>325</v>
      </c>
      <c r="E1291" t="s">
        <v>22</v>
      </c>
    </row>
    <row r="1292" spans="1:5">
      <c r="A1292" s="6" t="s">
        <v>1135</v>
      </c>
      <c r="B1292" s="7" t="s">
        <v>1135</v>
      </c>
      <c r="C1292" s="5" t="s">
        <v>1427</v>
      </c>
      <c r="D1292" t="s">
        <v>30</v>
      </c>
      <c r="E1292" t="s">
        <v>22</v>
      </c>
    </row>
    <row r="1293" spans="1:5">
      <c r="A1293" s="6" t="s">
        <v>1135</v>
      </c>
      <c r="B1293" s="7" t="s">
        <v>1135</v>
      </c>
      <c r="C1293" s="5" t="s">
        <v>1428</v>
      </c>
      <c r="D1293" t="s">
        <v>30</v>
      </c>
      <c r="E1293" t="s">
        <v>22</v>
      </c>
    </row>
    <row r="1294" spans="1:5">
      <c r="A1294" s="6" t="s">
        <v>1135</v>
      </c>
      <c r="B1294" s="7" t="s">
        <v>929</v>
      </c>
      <c r="C1294" s="5" t="s">
        <v>1429</v>
      </c>
      <c r="D1294" t="s">
        <v>59</v>
      </c>
      <c r="E1294" t="s">
        <v>22</v>
      </c>
    </row>
    <row r="1295" spans="1:5">
      <c r="A1295" s="6" t="s">
        <v>1135</v>
      </c>
      <c r="B1295" s="7"/>
      <c r="C1295" s="5" t="s">
        <v>1430</v>
      </c>
      <c r="D1295" t="s">
        <v>165</v>
      </c>
      <c r="E1295" t="s">
        <v>22</v>
      </c>
    </row>
    <row r="1296" spans="1:5">
      <c r="A1296" s="6" t="s">
        <v>1135</v>
      </c>
      <c r="B1296" s="7" t="s">
        <v>1135</v>
      </c>
      <c r="C1296" s="5" t="s">
        <v>1431</v>
      </c>
      <c r="D1296" t="s">
        <v>165</v>
      </c>
      <c r="E1296" t="s">
        <v>22</v>
      </c>
    </row>
    <row r="1297" spans="1:5">
      <c r="A1297" s="6" t="s">
        <v>1135</v>
      </c>
      <c r="B1297" s="7" t="s">
        <v>929</v>
      </c>
      <c r="C1297" s="5" t="s">
        <v>1432</v>
      </c>
      <c r="D1297" t="s">
        <v>784</v>
      </c>
      <c r="E1297" t="s">
        <v>13</v>
      </c>
    </row>
    <row r="1298" spans="1:5">
      <c r="A1298" s="6" t="s">
        <v>1135</v>
      </c>
      <c r="B1298" s="7" t="s">
        <v>1135</v>
      </c>
      <c r="C1298" s="5" t="s">
        <v>1433</v>
      </c>
      <c r="D1298" t="s">
        <v>62</v>
      </c>
      <c r="E1298" t="s">
        <v>22</v>
      </c>
    </row>
    <row r="1299" spans="1:5">
      <c r="A1299" s="6" t="s">
        <v>1135</v>
      </c>
      <c r="B1299" s="7" t="s">
        <v>1135</v>
      </c>
      <c r="C1299" s="5" t="s">
        <v>1434</v>
      </c>
      <c r="D1299" t="s">
        <v>272</v>
      </c>
      <c r="E1299" t="s">
        <v>22</v>
      </c>
    </row>
    <row r="1300" spans="1:5">
      <c r="A1300" s="6" t="s">
        <v>1135</v>
      </c>
      <c r="B1300" s="7" t="s">
        <v>929</v>
      </c>
      <c r="C1300" s="5" t="s">
        <v>1435</v>
      </c>
      <c r="D1300" t="s">
        <v>96</v>
      </c>
      <c r="E1300" t="s">
        <v>22</v>
      </c>
    </row>
    <row r="1301" spans="1:5">
      <c r="A1301" s="6" t="s">
        <v>1135</v>
      </c>
      <c r="B1301" s="7" t="s">
        <v>1135</v>
      </c>
      <c r="C1301" s="5" t="s">
        <v>1436</v>
      </c>
      <c r="D1301" t="s">
        <v>91</v>
      </c>
      <c r="E1301" t="s">
        <v>22</v>
      </c>
    </row>
    <row r="1302" spans="1:5">
      <c r="A1302" s="6" t="s">
        <v>1135</v>
      </c>
      <c r="B1302" s="7" t="s">
        <v>1135</v>
      </c>
      <c r="C1302" s="5" t="s">
        <v>1437</v>
      </c>
      <c r="D1302" t="s">
        <v>410</v>
      </c>
      <c r="E1302" t="s">
        <v>194</v>
      </c>
    </row>
    <row r="1303" spans="1:5">
      <c r="A1303" s="6" t="s">
        <v>1135</v>
      </c>
      <c r="B1303" s="7"/>
      <c r="C1303" s="5" t="s">
        <v>1438</v>
      </c>
      <c r="D1303" t="s">
        <v>544</v>
      </c>
      <c r="E1303" t="s">
        <v>22</v>
      </c>
    </row>
    <row r="1304" spans="1:5">
      <c r="A1304" s="6" t="s">
        <v>1135</v>
      </c>
      <c r="B1304" s="7" t="s">
        <v>1135</v>
      </c>
      <c r="C1304" s="5" t="s">
        <v>1439</v>
      </c>
      <c r="D1304" t="s">
        <v>881</v>
      </c>
      <c r="E1304" t="s">
        <v>13</v>
      </c>
    </row>
    <row r="1305" spans="1:5">
      <c r="A1305" s="6" t="s">
        <v>1135</v>
      </c>
      <c r="B1305" s="7" t="s">
        <v>1135</v>
      </c>
      <c r="C1305" s="5" t="s">
        <v>1440</v>
      </c>
      <c r="D1305" t="s">
        <v>320</v>
      </c>
      <c r="E1305" t="s">
        <v>13</v>
      </c>
    </row>
    <row r="1306" spans="1:5">
      <c r="A1306" s="6" t="s">
        <v>1135</v>
      </c>
      <c r="B1306" s="7" t="s">
        <v>1135</v>
      </c>
      <c r="C1306" s="5" t="s">
        <v>1441</v>
      </c>
      <c r="D1306" t="s">
        <v>42</v>
      </c>
      <c r="E1306" t="s">
        <v>13</v>
      </c>
    </row>
    <row r="1307" spans="1:5">
      <c r="A1307" s="6" t="s">
        <v>1135</v>
      </c>
      <c r="B1307" s="7" t="s">
        <v>929</v>
      </c>
      <c r="C1307" s="5" t="s">
        <v>1442</v>
      </c>
      <c r="D1307" t="s">
        <v>577</v>
      </c>
      <c r="E1307" t="s">
        <v>10</v>
      </c>
    </row>
    <row r="1308" spans="1:5">
      <c r="A1308" s="6" t="s">
        <v>1135</v>
      </c>
      <c r="B1308" s="7" t="s">
        <v>1135</v>
      </c>
      <c r="C1308" s="5" t="s">
        <v>1443</v>
      </c>
      <c r="D1308" t="s">
        <v>881</v>
      </c>
      <c r="E1308" t="s">
        <v>13</v>
      </c>
    </row>
    <row r="1309" spans="1:5">
      <c r="A1309" s="6" t="s">
        <v>1135</v>
      </c>
      <c r="B1309" s="7" t="s">
        <v>929</v>
      </c>
      <c r="C1309" s="5" t="s">
        <v>1444</v>
      </c>
      <c r="D1309" t="s">
        <v>140</v>
      </c>
      <c r="E1309" t="s">
        <v>13</v>
      </c>
    </row>
    <row r="1310" spans="1:5">
      <c r="A1310" s="6" t="s">
        <v>1135</v>
      </c>
      <c r="B1310" s="7" t="s">
        <v>929</v>
      </c>
      <c r="C1310" s="5" t="s">
        <v>1445</v>
      </c>
      <c r="D1310" t="s">
        <v>12</v>
      </c>
      <c r="E1310" t="s">
        <v>13</v>
      </c>
    </row>
    <row r="1311" spans="1:5">
      <c r="A1311" s="6" t="s">
        <v>1135</v>
      </c>
      <c r="B1311" s="7" t="s">
        <v>1354</v>
      </c>
      <c r="C1311" s="5" t="s">
        <v>1446</v>
      </c>
      <c r="D1311" t="s">
        <v>36</v>
      </c>
      <c r="E1311" t="s">
        <v>37</v>
      </c>
    </row>
    <row r="1312" spans="1:5">
      <c r="A1312" s="6" t="s">
        <v>1135</v>
      </c>
      <c r="B1312" s="7"/>
      <c r="C1312" s="5" t="s">
        <v>1447</v>
      </c>
      <c r="D1312" t="s">
        <v>867</v>
      </c>
      <c r="E1312" t="s">
        <v>22</v>
      </c>
    </row>
    <row r="1313" spans="1:5">
      <c r="A1313" s="6" t="s">
        <v>1135</v>
      </c>
      <c r="B1313" s="7" t="s">
        <v>1135</v>
      </c>
      <c r="C1313" s="5" t="s">
        <v>1448</v>
      </c>
      <c r="D1313" t="s">
        <v>59</v>
      </c>
      <c r="E1313" t="s">
        <v>22</v>
      </c>
    </row>
    <row r="1314" spans="1:5">
      <c r="A1314" s="6" t="s">
        <v>1135</v>
      </c>
      <c r="B1314" s="7" t="s">
        <v>929</v>
      </c>
      <c r="C1314" s="5" t="s">
        <v>1449</v>
      </c>
      <c r="D1314" t="s">
        <v>59</v>
      </c>
      <c r="E1314" t="s">
        <v>22</v>
      </c>
    </row>
    <row r="1315" spans="1:5">
      <c r="A1315" s="6" t="s">
        <v>1135</v>
      </c>
      <c r="B1315" s="7" t="s">
        <v>1135</v>
      </c>
      <c r="C1315" s="5" t="s">
        <v>1450</v>
      </c>
      <c r="D1315" t="s">
        <v>320</v>
      </c>
      <c r="E1315" t="s">
        <v>13</v>
      </c>
    </row>
    <row r="1316" spans="1:5">
      <c r="A1316" s="6" t="s">
        <v>1135</v>
      </c>
      <c r="B1316" s="7" t="s">
        <v>1135</v>
      </c>
      <c r="C1316" s="5" t="s">
        <v>1451</v>
      </c>
      <c r="D1316" t="s">
        <v>881</v>
      </c>
      <c r="E1316" t="s">
        <v>13</v>
      </c>
    </row>
    <row r="1317" spans="1:5">
      <c r="A1317" s="6" t="s">
        <v>1135</v>
      </c>
      <c r="B1317" s="7" t="s">
        <v>1135</v>
      </c>
      <c r="C1317" s="5" t="s">
        <v>1452</v>
      </c>
      <c r="D1317" t="s">
        <v>91</v>
      </c>
      <c r="E1317" t="s">
        <v>22</v>
      </c>
    </row>
    <row r="1318" spans="1:5">
      <c r="A1318" s="6" t="s">
        <v>1135</v>
      </c>
      <c r="B1318" s="7"/>
      <c r="C1318" s="5" t="s">
        <v>1453</v>
      </c>
      <c r="D1318" t="s">
        <v>206</v>
      </c>
      <c r="E1318" t="s">
        <v>13</v>
      </c>
    </row>
    <row r="1319" spans="1:5">
      <c r="A1319" s="6" t="s">
        <v>1135</v>
      </c>
      <c r="B1319" s="7" t="s">
        <v>929</v>
      </c>
      <c r="C1319" s="5" t="s">
        <v>1454</v>
      </c>
      <c r="D1319" t="s">
        <v>178</v>
      </c>
      <c r="E1319" t="s">
        <v>10</v>
      </c>
    </row>
    <row r="1320" spans="1:5">
      <c r="A1320" s="6" t="s">
        <v>1135</v>
      </c>
      <c r="B1320" s="7" t="s">
        <v>1135</v>
      </c>
      <c r="C1320" s="5" t="s">
        <v>1455</v>
      </c>
      <c r="D1320" t="s">
        <v>178</v>
      </c>
      <c r="E1320" t="s">
        <v>10</v>
      </c>
    </row>
    <row r="1321" spans="1:5">
      <c r="A1321" s="6" t="s">
        <v>1135</v>
      </c>
      <c r="B1321" s="7" t="s">
        <v>929</v>
      </c>
      <c r="C1321" s="5" t="s">
        <v>1456</v>
      </c>
      <c r="D1321" t="s">
        <v>178</v>
      </c>
      <c r="E1321" t="s">
        <v>10</v>
      </c>
    </row>
    <row r="1322" spans="1:5">
      <c r="A1322" s="6" t="s">
        <v>1135</v>
      </c>
      <c r="B1322" s="7" t="s">
        <v>1135</v>
      </c>
      <c r="C1322" s="5" t="s">
        <v>1457</v>
      </c>
      <c r="D1322" t="s">
        <v>178</v>
      </c>
      <c r="E1322" t="s">
        <v>10</v>
      </c>
    </row>
    <row r="1323" spans="1:5">
      <c r="A1323" s="6" t="s">
        <v>1135</v>
      </c>
      <c r="B1323" s="7" t="s">
        <v>929</v>
      </c>
      <c r="C1323" s="5" t="s">
        <v>1458</v>
      </c>
      <c r="D1323" t="s">
        <v>178</v>
      </c>
      <c r="E1323" t="s">
        <v>10</v>
      </c>
    </row>
    <row r="1324" spans="1:5">
      <c r="A1324" s="6" t="s">
        <v>1135</v>
      </c>
      <c r="B1324" s="7" t="s">
        <v>1135</v>
      </c>
      <c r="C1324" s="5" t="s">
        <v>1459</v>
      </c>
      <c r="D1324" t="s">
        <v>155</v>
      </c>
      <c r="E1324" t="s">
        <v>10</v>
      </c>
    </row>
    <row r="1325" spans="1:5">
      <c r="A1325" s="6" t="s">
        <v>1135</v>
      </c>
      <c r="B1325" s="7" t="s">
        <v>912</v>
      </c>
      <c r="C1325" s="5" t="s">
        <v>1460</v>
      </c>
      <c r="D1325" t="s">
        <v>950</v>
      </c>
      <c r="E1325" t="s">
        <v>10</v>
      </c>
    </row>
    <row r="1326" spans="1:5">
      <c r="A1326" s="6" t="s">
        <v>1135</v>
      </c>
      <c r="B1326" s="7"/>
      <c r="C1326" s="5" t="s">
        <v>1461</v>
      </c>
      <c r="D1326" t="s">
        <v>408</v>
      </c>
      <c r="E1326" t="s">
        <v>10</v>
      </c>
    </row>
    <row r="1327" spans="1:5">
      <c r="A1327" s="6" t="s">
        <v>1135</v>
      </c>
      <c r="B1327" s="7" t="s">
        <v>929</v>
      </c>
      <c r="C1327" s="5" t="s">
        <v>1462</v>
      </c>
      <c r="D1327" t="s">
        <v>155</v>
      </c>
      <c r="E1327" t="s">
        <v>10</v>
      </c>
    </row>
    <row r="1328" spans="1:5">
      <c r="A1328" s="6" t="s">
        <v>1135</v>
      </c>
      <c r="B1328" s="7" t="s">
        <v>1135</v>
      </c>
      <c r="C1328" s="5" t="s">
        <v>1463</v>
      </c>
      <c r="D1328" t="s">
        <v>953</v>
      </c>
      <c r="E1328" t="s">
        <v>10</v>
      </c>
    </row>
    <row r="1329" spans="1:5">
      <c r="A1329" s="6" t="s">
        <v>1135</v>
      </c>
      <c r="B1329" s="7" t="s">
        <v>929</v>
      </c>
      <c r="C1329" s="5" t="s">
        <v>1464</v>
      </c>
      <c r="D1329" t="s">
        <v>408</v>
      </c>
      <c r="E1329" t="s">
        <v>10</v>
      </c>
    </row>
    <row r="1330" spans="1:5">
      <c r="A1330" s="6" t="s">
        <v>1135</v>
      </c>
      <c r="B1330" s="7" t="s">
        <v>929</v>
      </c>
      <c r="C1330" s="5" t="s">
        <v>1465</v>
      </c>
      <c r="D1330" t="s">
        <v>852</v>
      </c>
      <c r="E1330" t="s">
        <v>10</v>
      </c>
    </row>
    <row r="1331" spans="1:5">
      <c r="A1331" s="6" t="s">
        <v>1135</v>
      </c>
      <c r="B1331" s="7" t="s">
        <v>1135</v>
      </c>
      <c r="C1331" s="5" t="s">
        <v>1466</v>
      </c>
      <c r="D1331" t="s">
        <v>178</v>
      </c>
      <c r="E1331" t="s">
        <v>10</v>
      </c>
    </row>
    <row r="1332" spans="1:5">
      <c r="A1332" s="6" t="s">
        <v>1135</v>
      </c>
      <c r="B1332" s="7" t="s">
        <v>1135</v>
      </c>
      <c r="C1332" s="5" t="s">
        <v>1467</v>
      </c>
      <c r="D1332" t="s">
        <v>155</v>
      </c>
      <c r="E1332" t="s">
        <v>10</v>
      </c>
    </row>
    <row r="1333" spans="1:5">
      <c r="A1333" s="6" t="s">
        <v>1135</v>
      </c>
      <c r="B1333" s="7" t="s">
        <v>1135</v>
      </c>
      <c r="C1333" s="5" t="s">
        <v>1468</v>
      </c>
      <c r="D1333" t="s">
        <v>155</v>
      </c>
      <c r="E1333" t="s">
        <v>10</v>
      </c>
    </row>
    <row r="1334" spans="1:5">
      <c r="A1334" s="6" t="s">
        <v>1135</v>
      </c>
      <c r="B1334" s="7" t="s">
        <v>929</v>
      </c>
      <c r="C1334" s="5" t="s">
        <v>1469</v>
      </c>
      <c r="D1334" t="s">
        <v>262</v>
      </c>
      <c r="E1334" t="s">
        <v>10</v>
      </c>
    </row>
    <row r="1335" spans="1:5">
      <c r="A1335" s="6" t="s">
        <v>1135</v>
      </c>
      <c r="B1335" s="7"/>
      <c r="C1335" s="5" t="s">
        <v>1470</v>
      </c>
      <c r="D1335" t="s">
        <v>1471</v>
      </c>
      <c r="E1335" t="s">
        <v>10</v>
      </c>
    </row>
    <row r="1336" spans="1:5">
      <c r="A1336" s="6" t="s">
        <v>1135</v>
      </c>
      <c r="B1336" s="7" t="s">
        <v>1135</v>
      </c>
      <c r="C1336" s="5" t="s">
        <v>1472</v>
      </c>
      <c r="D1336" t="s">
        <v>262</v>
      </c>
      <c r="E1336" t="s">
        <v>10</v>
      </c>
    </row>
    <row r="1337" spans="1:5">
      <c r="A1337" s="6" t="s">
        <v>1135</v>
      </c>
      <c r="B1337" s="7" t="s">
        <v>929</v>
      </c>
      <c r="C1337" s="5" t="s">
        <v>1473</v>
      </c>
      <c r="D1337" t="s">
        <v>178</v>
      </c>
      <c r="E1337" t="s">
        <v>10</v>
      </c>
    </row>
    <row r="1338" spans="1:5">
      <c r="A1338" s="6" t="s">
        <v>1135</v>
      </c>
      <c r="B1338" s="7" t="s">
        <v>1135</v>
      </c>
      <c r="C1338" s="5" t="s">
        <v>1474</v>
      </c>
      <c r="D1338" t="s">
        <v>577</v>
      </c>
      <c r="E1338" t="s">
        <v>10</v>
      </c>
    </row>
    <row r="1339" spans="1:5">
      <c r="A1339" s="6" t="s">
        <v>1135</v>
      </c>
      <c r="B1339" s="7" t="s">
        <v>929</v>
      </c>
      <c r="C1339" s="5" t="s">
        <v>1475</v>
      </c>
      <c r="D1339" t="s">
        <v>1476</v>
      </c>
      <c r="E1339" t="s">
        <v>10</v>
      </c>
    </row>
    <row r="1340" spans="1:5">
      <c r="A1340" s="6" t="s">
        <v>1135</v>
      </c>
      <c r="B1340" s="7" t="s">
        <v>929</v>
      </c>
      <c r="C1340" s="5" t="s">
        <v>1477</v>
      </c>
      <c r="D1340" t="s">
        <v>116</v>
      </c>
      <c r="E1340" t="s">
        <v>10</v>
      </c>
    </row>
    <row r="1341" spans="1:5">
      <c r="A1341" s="6" t="s">
        <v>1135</v>
      </c>
      <c r="B1341" s="7" t="s">
        <v>1135</v>
      </c>
      <c r="C1341" s="5" t="s">
        <v>1478</v>
      </c>
      <c r="D1341" t="s">
        <v>408</v>
      </c>
      <c r="E1341" t="s">
        <v>10</v>
      </c>
    </row>
    <row r="1342" spans="1:5">
      <c r="A1342" s="6" t="s">
        <v>1135</v>
      </c>
      <c r="B1342" s="7" t="s">
        <v>929</v>
      </c>
      <c r="C1342" s="5" t="s">
        <v>1479</v>
      </c>
      <c r="D1342" t="s">
        <v>116</v>
      </c>
      <c r="E1342" t="s">
        <v>10</v>
      </c>
    </row>
    <row r="1343" spans="1:5">
      <c r="A1343" s="6" t="s">
        <v>1135</v>
      </c>
      <c r="B1343" s="7" t="s">
        <v>929</v>
      </c>
      <c r="C1343" s="5" t="s">
        <v>1480</v>
      </c>
      <c r="D1343" t="s">
        <v>116</v>
      </c>
      <c r="E1343" t="s">
        <v>10</v>
      </c>
    </row>
    <row r="1344" spans="1:5">
      <c r="A1344" s="6" t="s">
        <v>1135</v>
      </c>
      <c r="B1344" s="7" t="s">
        <v>1135</v>
      </c>
      <c r="C1344" s="5" t="s">
        <v>1481</v>
      </c>
      <c r="D1344" t="s">
        <v>116</v>
      </c>
      <c r="E1344" t="s">
        <v>10</v>
      </c>
    </row>
    <row r="1345" spans="1:5">
      <c r="A1345" s="6" t="s">
        <v>1135</v>
      </c>
      <c r="B1345" s="7" t="s">
        <v>1135</v>
      </c>
      <c r="C1345" s="5" t="s">
        <v>1482</v>
      </c>
      <c r="D1345" t="s">
        <v>408</v>
      </c>
      <c r="E1345" t="s">
        <v>10</v>
      </c>
    </row>
    <row r="1346" spans="1:5">
      <c r="A1346" s="6" t="s">
        <v>1135</v>
      </c>
      <c r="B1346" s="7" t="s">
        <v>929</v>
      </c>
      <c r="C1346" s="5" t="s">
        <v>1483</v>
      </c>
      <c r="D1346" t="s">
        <v>1484</v>
      </c>
      <c r="E1346" t="s">
        <v>10</v>
      </c>
    </row>
    <row r="1347" spans="1:5">
      <c r="A1347" s="6" t="s">
        <v>1135</v>
      </c>
      <c r="B1347" s="7" t="s">
        <v>929</v>
      </c>
      <c r="C1347" s="5" t="s">
        <v>1485</v>
      </c>
      <c r="D1347" t="s">
        <v>116</v>
      </c>
      <c r="E1347" t="s">
        <v>10</v>
      </c>
    </row>
    <row r="1348" spans="1:5">
      <c r="A1348" s="6" t="s">
        <v>1135</v>
      </c>
      <c r="B1348" s="7" t="s">
        <v>1135</v>
      </c>
      <c r="C1348" s="5" t="s">
        <v>1486</v>
      </c>
      <c r="D1348" t="s">
        <v>144</v>
      </c>
      <c r="E1348" t="s">
        <v>10</v>
      </c>
    </row>
    <row r="1349" spans="1:5">
      <c r="A1349" s="6" t="s">
        <v>1135</v>
      </c>
      <c r="B1349" s="7" t="s">
        <v>1135</v>
      </c>
      <c r="C1349" s="5" t="s">
        <v>1487</v>
      </c>
      <c r="D1349" t="s">
        <v>144</v>
      </c>
      <c r="E1349" t="s">
        <v>10</v>
      </c>
    </row>
    <row r="1350" spans="1:5">
      <c r="A1350" s="6" t="s">
        <v>1135</v>
      </c>
      <c r="B1350" s="7" t="s">
        <v>929</v>
      </c>
      <c r="C1350" s="5" t="s">
        <v>1488</v>
      </c>
      <c r="D1350" t="s">
        <v>144</v>
      </c>
      <c r="E1350" t="s">
        <v>10</v>
      </c>
    </row>
    <row r="1351" spans="1:5">
      <c r="A1351" s="6" t="s">
        <v>1135</v>
      </c>
      <c r="B1351" s="7" t="s">
        <v>1135</v>
      </c>
      <c r="C1351" s="5" t="s">
        <v>1489</v>
      </c>
      <c r="D1351" t="s">
        <v>144</v>
      </c>
      <c r="E1351" t="s">
        <v>10</v>
      </c>
    </row>
    <row r="1352" spans="1:5">
      <c r="A1352" s="6" t="s">
        <v>1135</v>
      </c>
      <c r="B1352" s="7" t="s">
        <v>1135</v>
      </c>
      <c r="C1352" s="5" t="s">
        <v>1490</v>
      </c>
      <c r="D1352" t="s">
        <v>144</v>
      </c>
      <c r="E1352" t="s">
        <v>10</v>
      </c>
    </row>
    <row r="1353" spans="1:5">
      <c r="A1353" s="6" t="s">
        <v>1135</v>
      </c>
      <c r="B1353" s="7" t="s">
        <v>1135</v>
      </c>
      <c r="C1353" s="5" t="s">
        <v>1491</v>
      </c>
      <c r="D1353" t="s">
        <v>144</v>
      </c>
      <c r="E1353" t="s">
        <v>10</v>
      </c>
    </row>
    <row r="1354" spans="1:5">
      <c r="A1354" s="6" t="s">
        <v>1135</v>
      </c>
      <c r="B1354" s="7" t="s">
        <v>929</v>
      </c>
      <c r="C1354" s="5" t="s">
        <v>1492</v>
      </c>
      <c r="D1354" t="s">
        <v>144</v>
      </c>
      <c r="E1354" t="s">
        <v>10</v>
      </c>
    </row>
    <row r="1355" spans="1:5">
      <c r="A1355" s="6" t="s">
        <v>1135</v>
      </c>
      <c r="B1355" s="7" t="s">
        <v>1135</v>
      </c>
      <c r="C1355" s="5" t="s">
        <v>1493</v>
      </c>
      <c r="D1355" t="s">
        <v>144</v>
      </c>
      <c r="E1355" t="s">
        <v>10</v>
      </c>
    </row>
    <row r="1356" spans="1:5">
      <c r="A1356" s="6" t="s">
        <v>1135</v>
      </c>
      <c r="B1356" s="7"/>
      <c r="C1356" s="5" t="s">
        <v>1494</v>
      </c>
      <c r="D1356" t="s">
        <v>132</v>
      </c>
      <c r="E1356" t="s">
        <v>13</v>
      </c>
    </row>
    <row r="1357" spans="1:5">
      <c r="A1357" s="6" t="s">
        <v>1135</v>
      </c>
      <c r="B1357" s="7" t="s">
        <v>1135</v>
      </c>
      <c r="C1357" s="5" t="s">
        <v>1495</v>
      </c>
      <c r="D1357" t="s">
        <v>238</v>
      </c>
      <c r="E1357" t="s">
        <v>22</v>
      </c>
    </row>
    <row r="1358" spans="1:5">
      <c r="A1358" s="6" t="s">
        <v>1135</v>
      </c>
      <c r="B1358" s="7" t="s">
        <v>1135</v>
      </c>
      <c r="C1358" s="5" t="s">
        <v>1496</v>
      </c>
      <c r="D1358" t="s">
        <v>238</v>
      </c>
      <c r="E1358" t="s">
        <v>22</v>
      </c>
    </row>
    <row r="1359" spans="1:5">
      <c r="A1359" s="6" t="s">
        <v>1135</v>
      </c>
      <c r="B1359" s="7" t="s">
        <v>1135</v>
      </c>
      <c r="C1359" s="5" t="s">
        <v>1497</v>
      </c>
      <c r="D1359" t="s">
        <v>238</v>
      </c>
      <c r="E1359" t="s">
        <v>22</v>
      </c>
    </row>
    <row r="1360" spans="1:5">
      <c r="A1360" s="6" t="s">
        <v>1135</v>
      </c>
      <c r="B1360" s="7"/>
      <c r="C1360" s="5" t="s">
        <v>1498</v>
      </c>
      <c r="D1360" t="s">
        <v>238</v>
      </c>
      <c r="E1360" t="s">
        <v>22</v>
      </c>
    </row>
    <row r="1361" spans="1:5">
      <c r="A1361" s="6" t="s">
        <v>1135</v>
      </c>
      <c r="B1361" s="7" t="s">
        <v>929</v>
      </c>
      <c r="C1361" s="5" t="s">
        <v>1499</v>
      </c>
      <c r="D1361" t="s">
        <v>42</v>
      </c>
      <c r="E1361" t="s">
        <v>13</v>
      </c>
    </row>
    <row r="1362" spans="1:5">
      <c r="A1362" s="6" t="s">
        <v>1135</v>
      </c>
      <c r="B1362" s="7" t="s">
        <v>929</v>
      </c>
      <c r="C1362" s="5" t="s">
        <v>1500</v>
      </c>
      <c r="D1362" t="s">
        <v>49</v>
      </c>
      <c r="E1362" t="s">
        <v>13</v>
      </c>
    </row>
    <row r="1363" spans="1:5">
      <c r="A1363" s="6" t="s">
        <v>1135</v>
      </c>
      <c r="B1363" s="7" t="s">
        <v>1135</v>
      </c>
      <c r="C1363" s="5" t="s">
        <v>1501</v>
      </c>
      <c r="D1363" t="s">
        <v>49</v>
      </c>
      <c r="E1363" t="s">
        <v>13</v>
      </c>
    </row>
    <row r="1364" spans="1:5">
      <c r="A1364" s="6" t="s">
        <v>1135</v>
      </c>
      <c r="B1364" s="7" t="s">
        <v>929</v>
      </c>
      <c r="C1364" s="5" t="s">
        <v>1502</v>
      </c>
      <c r="D1364" t="s">
        <v>49</v>
      </c>
      <c r="E1364" t="s">
        <v>13</v>
      </c>
    </row>
    <row r="1365" spans="1:5">
      <c r="A1365" s="6" t="s">
        <v>1135</v>
      </c>
      <c r="B1365" s="7" t="s">
        <v>929</v>
      </c>
      <c r="C1365" s="5" t="s">
        <v>1503</v>
      </c>
      <c r="D1365" t="s">
        <v>855</v>
      </c>
      <c r="E1365" t="s">
        <v>194</v>
      </c>
    </row>
    <row r="1366" spans="1:5">
      <c r="A1366" s="6" t="s">
        <v>1135</v>
      </c>
      <c r="B1366" s="7" t="s">
        <v>929</v>
      </c>
      <c r="C1366" s="5" t="s">
        <v>1504</v>
      </c>
      <c r="D1366" t="s">
        <v>855</v>
      </c>
      <c r="E1366" t="s">
        <v>194</v>
      </c>
    </row>
    <row r="1367" spans="1:5">
      <c r="A1367" s="6" t="s">
        <v>1135</v>
      </c>
      <c r="B1367" s="7"/>
      <c r="C1367" s="5" t="s">
        <v>1505</v>
      </c>
      <c r="D1367" t="s">
        <v>1506</v>
      </c>
      <c r="E1367" t="s">
        <v>194</v>
      </c>
    </row>
    <row r="1368" spans="1:5">
      <c r="A1368" s="6" t="s">
        <v>1135</v>
      </c>
      <c r="B1368" s="7" t="s">
        <v>1135</v>
      </c>
      <c r="C1368" s="5" t="s">
        <v>1507</v>
      </c>
      <c r="D1368" t="s">
        <v>49</v>
      </c>
      <c r="E1368" t="s">
        <v>13</v>
      </c>
    </row>
    <row r="1369" spans="1:5">
      <c r="A1369" s="6" t="s">
        <v>1135</v>
      </c>
      <c r="B1369" s="7" t="s">
        <v>929</v>
      </c>
      <c r="C1369" s="5" t="s">
        <v>1508</v>
      </c>
      <c r="D1369" t="s">
        <v>1506</v>
      </c>
      <c r="E1369" t="s">
        <v>194</v>
      </c>
    </row>
    <row r="1370" spans="1:5">
      <c r="A1370" s="6" t="s">
        <v>1135</v>
      </c>
      <c r="B1370" s="7" t="s">
        <v>929</v>
      </c>
      <c r="C1370" s="5" t="s">
        <v>1509</v>
      </c>
      <c r="D1370" t="s">
        <v>49</v>
      </c>
      <c r="E1370" t="s">
        <v>13</v>
      </c>
    </row>
    <row r="1371" spans="1:5">
      <c r="A1371" s="6" t="s">
        <v>1135</v>
      </c>
      <c r="B1371" s="7" t="s">
        <v>929</v>
      </c>
      <c r="C1371" s="5" t="s">
        <v>1510</v>
      </c>
      <c r="D1371" t="s">
        <v>49</v>
      </c>
      <c r="E1371" t="s">
        <v>13</v>
      </c>
    </row>
    <row r="1372" spans="1:5">
      <c r="A1372" s="6" t="s">
        <v>1135</v>
      </c>
      <c r="B1372" s="7" t="s">
        <v>1135</v>
      </c>
      <c r="C1372" s="5" t="s">
        <v>1511</v>
      </c>
      <c r="D1372" t="s">
        <v>84</v>
      </c>
      <c r="E1372" t="s">
        <v>22</v>
      </c>
    </row>
    <row r="1373" spans="1:5">
      <c r="A1373" s="6" t="s">
        <v>1135</v>
      </c>
      <c r="B1373" s="7"/>
      <c r="C1373" s="5" t="s">
        <v>1512</v>
      </c>
      <c r="D1373" t="s">
        <v>84</v>
      </c>
      <c r="E1373" t="s">
        <v>22</v>
      </c>
    </row>
    <row r="1374" spans="1:5">
      <c r="A1374" s="6" t="s">
        <v>1135</v>
      </c>
      <c r="B1374" s="7" t="s">
        <v>1135</v>
      </c>
      <c r="C1374" s="5" t="s">
        <v>1513</v>
      </c>
      <c r="D1374" t="s">
        <v>84</v>
      </c>
      <c r="E1374" t="s">
        <v>22</v>
      </c>
    </row>
    <row r="1375" spans="1:5">
      <c r="A1375" s="6" t="s">
        <v>1135</v>
      </c>
      <c r="B1375" s="7" t="s">
        <v>1135</v>
      </c>
      <c r="C1375" s="5" t="s">
        <v>1514</v>
      </c>
      <c r="D1375" t="s">
        <v>867</v>
      </c>
      <c r="E1375" t="s">
        <v>22</v>
      </c>
    </row>
    <row r="1376" spans="1:5">
      <c r="A1376" s="6" t="s">
        <v>1135</v>
      </c>
      <c r="B1376" s="7" t="s">
        <v>1135</v>
      </c>
      <c r="C1376" s="5" t="s">
        <v>1515</v>
      </c>
      <c r="D1376" t="s">
        <v>867</v>
      </c>
      <c r="E1376" t="s">
        <v>22</v>
      </c>
    </row>
    <row r="1377" spans="1:5">
      <c r="A1377" s="6" t="s">
        <v>1135</v>
      </c>
      <c r="B1377" s="7" t="s">
        <v>929</v>
      </c>
      <c r="C1377" s="5" t="s">
        <v>1516</v>
      </c>
      <c r="D1377" t="s">
        <v>12</v>
      </c>
      <c r="E1377" t="s">
        <v>13</v>
      </c>
    </row>
    <row r="1378" spans="1:5">
      <c r="A1378" s="6" t="s">
        <v>1135</v>
      </c>
      <c r="B1378" s="7" t="s">
        <v>1135</v>
      </c>
      <c r="C1378" s="5" t="s">
        <v>1517</v>
      </c>
      <c r="D1378" t="s">
        <v>30</v>
      </c>
      <c r="E1378" t="s">
        <v>22</v>
      </c>
    </row>
    <row r="1379" spans="1:5">
      <c r="A1379" s="6" t="s">
        <v>1135</v>
      </c>
      <c r="B1379" s="7"/>
      <c r="C1379" s="5" t="s">
        <v>1518</v>
      </c>
      <c r="D1379" t="s">
        <v>867</v>
      </c>
      <c r="E1379" t="s">
        <v>22</v>
      </c>
    </row>
    <row r="1380" spans="1:5">
      <c r="A1380" s="6" t="s">
        <v>1135</v>
      </c>
      <c r="B1380" s="7" t="s">
        <v>929</v>
      </c>
      <c r="C1380" s="5" t="s">
        <v>1519</v>
      </c>
      <c r="D1380" t="s">
        <v>1520</v>
      </c>
      <c r="E1380" t="s">
        <v>194</v>
      </c>
    </row>
    <row r="1381" spans="1:5">
      <c r="A1381" s="6" t="s">
        <v>1135</v>
      </c>
      <c r="B1381" s="7" t="s">
        <v>1135</v>
      </c>
      <c r="C1381" s="5" t="s">
        <v>1521</v>
      </c>
      <c r="D1381" t="s">
        <v>867</v>
      </c>
      <c r="E1381" t="s">
        <v>22</v>
      </c>
    </row>
    <row r="1382" spans="1:5">
      <c r="A1382" s="6" t="s">
        <v>1135</v>
      </c>
      <c r="B1382" s="7"/>
      <c r="C1382" s="5" t="s">
        <v>1522</v>
      </c>
      <c r="D1382" t="s">
        <v>418</v>
      </c>
      <c r="E1382" t="s">
        <v>22</v>
      </c>
    </row>
    <row r="1383" spans="1:5">
      <c r="A1383" s="6" t="s">
        <v>1135</v>
      </c>
      <c r="B1383" s="7" t="s">
        <v>1135</v>
      </c>
      <c r="C1383" s="5" t="s">
        <v>1523</v>
      </c>
      <c r="D1383" t="s">
        <v>9</v>
      </c>
      <c r="E1383" t="s">
        <v>10</v>
      </c>
    </row>
    <row r="1384" spans="1:5">
      <c r="A1384" s="6" t="s">
        <v>1135</v>
      </c>
      <c r="B1384" s="7" t="s">
        <v>1135</v>
      </c>
      <c r="C1384" s="5" t="s">
        <v>1524</v>
      </c>
      <c r="D1384" t="s">
        <v>651</v>
      </c>
      <c r="E1384" t="s">
        <v>13</v>
      </c>
    </row>
    <row r="1385" spans="1:5">
      <c r="A1385" s="6" t="s">
        <v>1135</v>
      </c>
      <c r="B1385" s="7"/>
      <c r="C1385" s="5" t="s">
        <v>1525</v>
      </c>
      <c r="D1385" t="s">
        <v>867</v>
      </c>
      <c r="E1385" t="s">
        <v>22</v>
      </c>
    </row>
    <row r="1386" spans="1:5">
      <c r="A1386" s="6" t="s">
        <v>1135</v>
      </c>
      <c r="B1386" s="7" t="s">
        <v>1135</v>
      </c>
      <c r="C1386" s="5" t="s">
        <v>1526</v>
      </c>
      <c r="D1386" t="s">
        <v>9</v>
      </c>
      <c r="E1386" t="s">
        <v>10</v>
      </c>
    </row>
    <row r="1387" spans="1:5">
      <c r="A1387" s="6" t="s">
        <v>1135</v>
      </c>
      <c r="B1387" s="7" t="s">
        <v>929</v>
      </c>
      <c r="C1387" s="5" t="s">
        <v>1527</v>
      </c>
      <c r="D1387" t="s">
        <v>891</v>
      </c>
      <c r="E1387" t="s">
        <v>13</v>
      </c>
    </row>
    <row r="1388" spans="1:5">
      <c r="A1388" s="6" t="s">
        <v>1135</v>
      </c>
      <c r="B1388" s="7" t="s">
        <v>1135</v>
      </c>
      <c r="C1388" s="5" t="s">
        <v>1528</v>
      </c>
      <c r="D1388" t="s">
        <v>320</v>
      </c>
      <c r="E1388" t="s">
        <v>13</v>
      </c>
    </row>
    <row r="1389" spans="1:5">
      <c r="A1389" s="6" t="s">
        <v>1135</v>
      </c>
      <c r="B1389" s="7" t="s">
        <v>1135</v>
      </c>
      <c r="C1389" s="5" t="s">
        <v>1529</v>
      </c>
      <c r="D1389" t="s">
        <v>651</v>
      </c>
      <c r="E1389" t="s">
        <v>13</v>
      </c>
    </row>
    <row r="1390" spans="1:5">
      <c r="A1390" s="6" t="s">
        <v>1135</v>
      </c>
      <c r="B1390" s="7" t="s">
        <v>1135</v>
      </c>
      <c r="C1390" s="5" t="s">
        <v>1530</v>
      </c>
      <c r="D1390" t="s">
        <v>320</v>
      </c>
      <c r="E1390" t="s">
        <v>13</v>
      </c>
    </row>
    <row r="1391" spans="1:5">
      <c r="A1391" s="6" t="s">
        <v>1135</v>
      </c>
      <c r="B1391" s="7" t="s">
        <v>1135</v>
      </c>
      <c r="C1391" s="5" t="s">
        <v>1531</v>
      </c>
      <c r="D1391" t="s">
        <v>1287</v>
      </c>
      <c r="E1391" t="s">
        <v>22</v>
      </c>
    </row>
    <row r="1392" spans="1:5">
      <c r="A1392" s="6" t="s">
        <v>1135</v>
      </c>
      <c r="B1392" s="7"/>
      <c r="C1392" s="5" t="s">
        <v>1532</v>
      </c>
      <c r="D1392" t="s">
        <v>385</v>
      </c>
      <c r="E1392" t="s">
        <v>22</v>
      </c>
    </row>
    <row r="1393" spans="1:5">
      <c r="A1393" s="6" t="s">
        <v>1135</v>
      </c>
      <c r="B1393" s="7" t="s">
        <v>1135</v>
      </c>
      <c r="C1393" s="5" t="s">
        <v>1533</v>
      </c>
      <c r="D1393" t="s">
        <v>620</v>
      </c>
      <c r="E1393" t="s">
        <v>13</v>
      </c>
    </row>
    <row r="1394" spans="1:5">
      <c r="A1394" s="6" t="s">
        <v>1135</v>
      </c>
      <c r="B1394" s="7" t="s">
        <v>1135</v>
      </c>
      <c r="C1394" s="5" t="s">
        <v>1534</v>
      </c>
      <c r="D1394" t="s">
        <v>676</v>
      </c>
      <c r="E1394" t="s">
        <v>22</v>
      </c>
    </row>
    <row r="1395" spans="1:5">
      <c r="A1395" s="6" t="s">
        <v>1135</v>
      </c>
      <c r="B1395" s="7" t="s">
        <v>1135</v>
      </c>
      <c r="C1395" s="5" t="s">
        <v>1535</v>
      </c>
      <c r="D1395" t="s">
        <v>820</v>
      </c>
      <c r="E1395" t="s">
        <v>13</v>
      </c>
    </row>
    <row r="1396" spans="1:5">
      <c r="A1396" s="6" t="s">
        <v>1135</v>
      </c>
      <c r="B1396" s="7" t="s">
        <v>1135</v>
      </c>
      <c r="C1396" s="5" t="s">
        <v>1536</v>
      </c>
      <c r="D1396" t="s">
        <v>9</v>
      </c>
      <c r="E1396" t="s">
        <v>10</v>
      </c>
    </row>
    <row r="1397" spans="1:5">
      <c r="A1397" s="6" t="s">
        <v>1135</v>
      </c>
      <c r="B1397" s="7" t="s">
        <v>1135</v>
      </c>
      <c r="C1397" s="5" t="s">
        <v>1537</v>
      </c>
      <c r="D1397" t="s">
        <v>9</v>
      </c>
      <c r="E1397" t="s">
        <v>10</v>
      </c>
    </row>
    <row r="1398" spans="1:5">
      <c r="A1398" s="6" t="s">
        <v>1135</v>
      </c>
      <c r="B1398" s="7" t="s">
        <v>929</v>
      </c>
      <c r="C1398" s="5" t="s">
        <v>1538</v>
      </c>
      <c r="D1398" t="s">
        <v>1539</v>
      </c>
      <c r="E1398" t="s">
        <v>13</v>
      </c>
    </row>
    <row r="1399" spans="1:5">
      <c r="A1399" s="6" t="s">
        <v>1135</v>
      </c>
      <c r="B1399" s="7" t="s">
        <v>1135</v>
      </c>
      <c r="C1399" s="5" t="s">
        <v>1540</v>
      </c>
      <c r="D1399" t="s">
        <v>328</v>
      </c>
      <c r="E1399" t="s">
        <v>13</v>
      </c>
    </row>
    <row r="1400" spans="1:5">
      <c r="A1400" s="6" t="s">
        <v>1135</v>
      </c>
      <c r="B1400" s="7" t="s">
        <v>1135</v>
      </c>
      <c r="C1400" s="5" t="s">
        <v>1541</v>
      </c>
      <c r="D1400" t="s">
        <v>9</v>
      </c>
      <c r="E1400" t="s">
        <v>10</v>
      </c>
    </row>
    <row r="1401" spans="1:5">
      <c r="A1401" s="6" t="s">
        <v>1135</v>
      </c>
      <c r="B1401" s="7" t="s">
        <v>1135</v>
      </c>
      <c r="C1401" s="5" t="s">
        <v>1542</v>
      </c>
      <c r="D1401" t="s">
        <v>820</v>
      </c>
      <c r="E1401" t="s">
        <v>13</v>
      </c>
    </row>
    <row r="1402" spans="1:5">
      <c r="A1402" s="6" t="s">
        <v>1135</v>
      </c>
      <c r="B1402" s="7" t="s">
        <v>929</v>
      </c>
      <c r="C1402" s="5" t="s">
        <v>1543</v>
      </c>
      <c r="D1402" t="s">
        <v>9</v>
      </c>
      <c r="E1402" t="s">
        <v>10</v>
      </c>
    </row>
    <row r="1403" spans="1:5">
      <c r="A1403" s="6" t="s">
        <v>1135</v>
      </c>
      <c r="B1403" s="7" t="s">
        <v>1135</v>
      </c>
      <c r="C1403" s="5" t="s">
        <v>1544</v>
      </c>
      <c r="D1403" t="s">
        <v>140</v>
      </c>
      <c r="E1403" t="s">
        <v>13</v>
      </c>
    </row>
    <row r="1404" spans="1:5">
      <c r="A1404" s="6" t="s">
        <v>1135</v>
      </c>
      <c r="B1404" s="7" t="s">
        <v>1135</v>
      </c>
      <c r="C1404" s="5" t="s">
        <v>1545</v>
      </c>
      <c r="D1404" t="s">
        <v>9</v>
      </c>
      <c r="E1404" t="s">
        <v>10</v>
      </c>
    </row>
    <row r="1405" spans="1:5">
      <c r="A1405" s="6" t="s">
        <v>1135</v>
      </c>
      <c r="B1405" s="7" t="s">
        <v>1135</v>
      </c>
      <c r="C1405" s="5" t="s">
        <v>1546</v>
      </c>
      <c r="D1405" t="s">
        <v>881</v>
      </c>
      <c r="E1405" t="s">
        <v>13</v>
      </c>
    </row>
    <row r="1406" spans="1:5">
      <c r="A1406" s="6" t="s">
        <v>1135</v>
      </c>
      <c r="B1406" s="7" t="s">
        <v>929</v>
      </c>
      <c r="C1406" s="5" t="s">
        <v>1547</v>
      </c>
      <c r="D1406" t="s">
        <v>49</v>
      </c>
      <c r="E1406" t="s">
        <v>13</v>
      </c>
    </row>
    <row r="1407" spans="1:5">
      <c r="A1407" s="6" t="s">
        <v>1135</v>
      </c>
      <c r="B1407" s="7" t="s">
        <v>1135</v>
      </c>
      <c r="C1407" s="5" t="s">
        <v>1548</v>
      </c>
      <c r="D1407" t="s">
        <v>881</v>
      </c>
      <c r="E1407" t="s">
        <v>13</v>
      </c>
    </row>
    <row r="1408" spans="1:5">
      <c r="A1408" s="6" t="s">
        <v>1135</v>
      </c>
      <c r="B1408" s="7" t="s">
        <v>1135</v>
      </c>
      <c r="C1408" s="5" t="s">
        <v>1549</v>
      </c>
      <c r="D1408" t="s">
        <v>9</v>
      </c>
      <c r="E1408" t="s">
        <v>10</v>
      </c>
    </row>
    <row r="1409" spans="1:5">
      <c r="A1409" s="6" t="s">
        <v>1135</v>
      </c>
      <c r="B1409" s="7"/>
      <c r="C1409" s="5" t="s">
        <v>1550</v>
      </c>
      <c r="D1409" t="s">
        <v>213</v>
      </c>
      <c r="E1409" t="s">
        <v>22</v>
      </c>
    </row>
    <row r="1410" spans="1:5">
      <c r="A1410" s="6" t="s">
        <v>1135</v>
      </c>
      <c r="B1410" s="7" t="s">
        <v>1135</v>
      </c>
      <c r="C1410" s="5" t="s">
        <v>1551</v>
      </c>
      <c r="D1410" t="s">
        <v>410</v>
      </c>
      <c r="E1410" t="s">
        <v>194</v>
      </c>
    </row>
    <row r="1411" spans="1:5">
      <c r="A1411" s="6" t="s">
        <v>1135</v>
      </c>
      <c r="B1411" s="7"/>
      <c r="C1411" s="5" t="s">
        <v>1552</v>
      </c>
      <c r="D1411" t="s">
        <v>385</v>
      </c>
      <c r="E1411" t="s">
        <v>22</v>
      </c>
    </row>
    <row r="1412" spans="1:5">
      <c r="A1412" s="6" t="s">
        <v>1354</v>
      </c>
      <c r="B1412" s="7" t="s">
        <v>1354</v>
      </c>
      <c r="C1412" s="5" t="s">
        <v>1553</v>
      </c>
      <c r="D1412" t="s">
        <v>325</v>
      </c>
      <c r="E1412" t="s">
        <v>22</v>
      </c>
    </row>
    <row r="1413" spans="1:5">
      <c r="A1413" s="6" t="s">
        <v>1354</v>
      </c>
      <c r="B1413" s="7"/>
      <c r="C1413" s="5" t="s">
        <v>1554</v>
      </c>
      <c r="D1413" t="s">
        <v>676</v>
      </c>
      <c r="E1413" t="s">
        <v>22</v>
      </c>
    </row>
    <row r="1414" spans="1:5">
      <c r="A1414" s="6" t="s">
        <v>1354</v>
      </c>
      <c r="B1414" s="7" t="s">
        <v>1135</v>
      </c>
      <c r="C1414" s="5" t="s">
        <v>1555</v>
      </c>
      <c r="D1414" t="s">
        <v>325</v>
      </c>
      <c r="E1414" t="s">
        <v>22</v>
      </c>
    </row>
    <row r="1415" spans="1:5">
      <c r="A1415" s="6" t="s">
        <v>1354</v>
      </c>
      <c r="B1415" s="7" t="s">
        <v>1135</v>
      </c>
      <c r="C1415" s="5" t="s">
        <v>1556</v>
      </c>
      <c r="D1415" t="s">
        <v>59</v>
      </c>
      <c r="E1415" t="s">
        <v>22</v>
      </c>
    </row>
    <row r="1416" spans="1:5">
      <c r="A1416" s="6" t="s">
        <v>1354</v>
      </c>
      <c r="B1416" s="7"/>
      <c r="C1416" s="5" t="s">
        <v>1557</v>
      </c>
      <c r="D1416" t="s">
        <v>410</v>
      </c>
      <c r="E1416" t="s">
        <v>194</v>
      </c>
    </row>
    <row r="1417" spans="1:5">
      <c r="A1417" s="6" t="s">
        <v>1354</v>
      </c>
      <c r="B1417" s="7" t="s">
        <v>1135</v>
      </c>
      <c r="C1417" s="5" t="s">
        <v>1558</v>
      </c>
      <c r="D1417" t="s">
        <v>238</v>
      </c>
      <c r="E1417" t="s">
        <v>22</v>
      </c>
    </row>
    <row r="1418" spans="1:5">
      <c r="A1418" s="6" t="s">
        <v>1354</v>
      </c>
      <c r="B1418" s="7" t="s">
        <v>1135</v>
      </c>
      <c r="C1418" s="5" t="s">
        <v>1559</v>
      </c>
      <c r="D1418" t="s">
        <v>518</v>
      </c>
      <c r="E1418" t="s">
        <v>13</v>
      </c>
    </row>
    <row r="1419" spans="1:5">
      <c r="A1419" s="6" t="s">
        <v>1354</v>
      </c>
      <c r="B1419" s="7" t="s">
        <v>1135</v>
      </c>
      <c r="C1419" s="5" t="s">
        <v>1560</v>
      </c>
      <c r="D1419" t="s">
        <v>140</v>
      </c>
      <c r="E1419" t="s">
        <v>13</v>
      </c>
    </row>
    <row r="1420" spans="1:5">
      <c r="A1420" s="6" t="s">
        <v>1354</v>
      </c>
      <c r="B1420" s="7"/>
      <c r="C1420" s="5" t="s">
        <v>1561</v>
      </c>
      <c r="D1420" t="s">
        <v>410</v>
      </c>
      <c r="E1420" t="s">
        <v>194</v>
      </c>
    </row>
    <row r="1421" spans="1:5">
      <c r="A1421" s="6" t="s">
        <v>1354</v>
      </c>
      <c r="B1421" s="7" t="s">
        <v>1135</v>
      </c>
      <c r="C1421" s="5" t="s">
        <v>1562</v>
      </c>
      <c r="D1421" t="s">
        <v>9</v>
      </c>
      <c r="E1421" t="s">
        <v>10</v>
      </c>
    </row>
    <row r="1422" spans="1:5">
      <c r="A1422" s="6" t="s">
        <v>1354</v>
      </c>
      <c r="B1422" s="7" t="s">
        <v>1135</v>
      </c>
      <c r="C1422" s="5" t="s">
        <v>1563</v>
      </c>
      <c r="D1422" t="s">
        <v>91</v>
      </c>
      <c r="E1422" t="s">
        <v>22</v>
      </c>
    </row>
    <row r="1423" spans="1:5">
      <c r="A1423" s="6" t="s">
        <v>1354</v>
      </c>
      <c r="B1423" s="7" t="s">
        <v>1135</v>
      </c>
      <c r="C1423" s="5" t="s">
        <v>1564</v>
      </c>
      <c r="D1423" t="s">
        <v>676</v>
      </c>
      <c r="E1423" t="s">
        <v>22</v>
      </c>
    </row>
    <row r="1424" spans="1:5">
      <c r="A1424" s="6" t="s">
        <v>1354</v>
      </c>
      <c r="B1424" s="7"/>
      <c r="C1424" s="5" t="s">
        <v>1565</v>
      </c>
      <c r="D1424" t="s">
        <v>165</v>
      </c>
      <c r="E1424" t="s">
        <v>22</v>
      </c>
    </row>
    <row r="1425" spans="1:5">
      <c r="A1425" s="6" t="s">
        <v>1354</v>
      </c>
      <c r="B1425" s="7" t="s">
        <v>1135</v>
      </c>
      <c r="C1425" s="5" t="s">
        <v>1566</v>
      </c>
      <c r="D1425" t="s">
        <v>9</v>
      </c>
      <c r="E1425" t="s">
        <v>10</v>
      </c>
    </row>
    <row r="1426" spans="1:5">
      <c r="A1426" s="6" t="s">
        <v>1354</v>
      </c>
      <c r="B1426" s="7" t="s">
        <v>1354</v>
      </c>
      <c r="C1426" s="5" t="s">
        <v>1567</v>
      </c>
      <c r="D1426" t="s">
        <v>676</v>
      </c>
      <c r="E1426" t="s">
        <v>22</v>
      </c>
    </row>
    <row r="1427" spans="1:5">
      <c r="A1427" s="6" t="s">
        <v>1354</v>
      </c>
      <c r="B1427" s="7" t="s">
        <v>1135</v>
      </c>
      <c r="C1427" s="5" t="s">
        <v>1568</v>
      </c>
      <c r="D1427" t="s">
        <v>953</v>
      </c>
      <c r="E1427" t="s">
        <v>10</v>
      </c>
    </row>
    <row r="1428" spans="1:5">
      <c r="A1428" s="6" t="s">
        <v>1354</v>
      </c>
      <c r="B1428" s="7" t="s">
        <v>1135</v>
      </c>
      <c r="C1428" s="5" t="s">
        <v>1569</v>
      </c>
      <c r="D1428" t="s">
        <v>12</v>
      </c>
      <c r="E1428" t="s">
        <v>13</v>
      </c>
    </row>
    <row r="1429" spans="1:5">
      <c r="A1429" s="6" t="s">
        <v>1354</v>
      </c>
      <c r="B1429" s="7" t="s">
        <v>1135</v>
      </c>
      <c r="C1429" s="5" t="s">
        <v>1570</v>
      </c>
      <c r="D1429" t="s">
        <v>140</v>
      </c>
      <c r="E1429" t="s">
        <v>13</v>
      </c>
    </row>
    <row r="1430" spans="1:5">
      <c r="A1430" s="6" t="s">
        <v>1354</v>
      </c>
      <c r="B1430" s="7" t="s">
        <v>1135</v>
      </c>
      <c r="C1430" s="5" t="s">
        <v>1571</v>
      </c>
      <c r="D1430" t="s">
        <v>62</v>
      </c>
      <c r="E1430" t="s">
        <v>22</v>
      </c>
    </row>
    <row r="1431" spans="1:5">
      <c r="A1431" s="6" t="s">
        <v>1354</v>
      </c>
      <c r="B1431" s="7" t="s">
        <v>1135</v>
      </c>
      <c r="C1431" s="5" t="s">
        <v>1572</v>
      </c>
      <c r="D1431" t="s">
        <v>557</v>
      </c>
      <c r="E1431" t="s">
        <v>22</v>
      </c>
    </row>
    <row r="1432" spans="1:5">
      <c r="A1432" s="6" t="s">
        <v>1354</v>
      </c>
      <c r="B1432" s="7"/>
      <c r="C1432" s="5" t="s">
        <v>1573</v>
      </c>
      <c r="D1432" t="s">
        <v>676</v>
      </c>
      <c r="E1432" t="s">
        <v>22</v>
      </c>
    </row>
    <row r="1433" spans="1:5">
      <c r="A1433" s="6" t="s">
        <v>1354</v>
      </c>
      <c r="B1433" s="7" t="s">
        <v>1354</v>
      </c>
      <c r="C1433" s="5" t="s">
        <v>1574</v>
      </c>
      <c r="D1433" t="s">
        <v>165</v>
      </c>
      <c r="E1433" t="s">
        <v>22</v>
      </c>
    </row>
    <row r="1434" spans="1:5">
      <c r="A1434" s="6" t="s">
        <v>1354</v>
      </c>
      <c r="B1434" s="7" t="s">
        <v>1135</v>
      </c>
      <c r="C1434" s="5" t="s">
        <v>1575</v>
      </c>
      <c r="D1434" t="s">
        <v>238</v>
      </c>
      <c r="E1434" t="s">
        <v>22</v>
      </c>
    </row>
    <row r="1435" spans="1:5">
      <c r="A1435" s="6" t="s">
        <v>1354</v>
      </c>
      <c r="B1435" s="7" t="s">
        <v>1135</v>
      </c>
      <c r="C1435" s="5" t="s">
        <v>1576</v>
      </c>
      <c r="D1435" t="s">
        <v>325</v>
      </c>
      <c r="E1435" t="s">
        <v>22</v>
      </c>
    </row>
    <row r="1436" spans="1:5">
      <c r="A1436" s="6" t="s">
        <v>1354</v>
      </c>
      <c r="B1436" s="7"/>
      <c r="C1436" s="5" t="s">
        <v>1577</v>
      </c>
      <c r="D1436" t="s">
        <v>385</v>
      </c>
      <c r="E1436" t="s">
        <v>22</v>
      </c>
    </row>
    <row r="1437" spans="1:5">
      <c r="A1437" s="6" t="s">
        <v>1354</v>
      </c>
      <c r="B1437" s="7" t="s">
        <v>1135</v>
      </c>
      <c r="C1437" s="5" t="s">
        <v>1578</v>
      </c>
      <c r="D1437" t="s">
        <v>165</v>
      </c>
      <c r="E1437" t="s">
        <v>22</v>
      </c>
    </row>
    <row r="1438" spans="1:5">
      <c r="A1438" s="6" t="s">
        <v>1354</v>
      </c>
      <c r="B1438" s="7" t="s">
        <v>1135</v>
      </c>
      <c r="C1438" s="5" t="s">
        <v>1579</v>
      </c>
      <c r="D1438" t="s">
        <v>140</v>
      </c>
      <c r="E1438" t="s">
        <v>13</v>
      </c>
    </row>
    <row r="1439" spans="1:5">
      <c r="A1439" s="6" t="s">
        <v>1354</v>
      </c>
      <c r="B1439" s="7" t="s">
        <v>1135</v>
      </c>
      <c r="C1439" s="5" t="s">
        <v>1580</v>
      </c>
      <c r="D1439" t="s">
        <v>676</v>
      </c>
      <c r="E1439" t="s">
        <v>22</v>
      </c>
    </row>
    <row r="1440" spans="1:5">
      <c r="A1440" s="6" t="s">
        <v>1354</v>
      </c>
      <c r="B1440" s="7" t="s">
        <v>1135</v>
      </c>
      <c r="C1440" s="5" t="s">
        <v>1581</v>
      </c>
      <c r="D1440" t="s">
        <v>676</v>
      </c>
      <c r="E1440" t="s">
        <v>22</v>
      </c>
    </row>
    <row r="1441" spans="1:5">
      <c r="A1441" s="6" t="s">
        <v>1354</v>
      </c>
      <c r="B1441" s="7" t="s">
        <v>1135</v>
      </c>
      <c r="C1441" s="5" t="s">
        <v>1582</v>
      </c>
      <c r="D1441" t="s">
        <v>59</v>
      </c>
      <c r="E1441" t="s">
        <v>22</v>
      </c>
    </row>
    <row r="1442" spans="1:5">
      <c r="A1442" s="6" t="s">
        <v>1354</v>
      </c>
      <c r="B1442" s="7" t="s">
        <v>1135</v>
      </c>
      <c r="C1442" s="5" t="s">
        <v>1583</v>
      </c>
      <c r="D1442" t="s">
        <v>328</v>
      </c>
      <c r="E1442" t="s">
        <v>13</v>
      </c>
    </row>
    <row r="1443" spans="1:5">
      <c r="A1443" s="6" t="s">
        <v>1354</v>
      </c>
      <c r="B1443" s="7"/>
      <c r="C1443" s="5" t="s">
        <v>1584</v>
      </c>
      <c r="D1443" t="s">
        <v>213</v>
      </c>
      <c r="E1443" t="s">
        <v>22</v>
      </c>
    </row>
    <row r="1444" spans="1:5">
      <c r="A1444" s="6" t="s">
        <v>1354</v>
      </c>
      <c r="B1444" s="7"/>
      <c r="C1444" s="5" t="s">
        <v>1585</v>
      </c>
      <c r="D1444" t="s">
        <v>272</v>
      </c>
      <c r="E1444" t="s">
        <v>22</v>
      </c>
    </row>
    <row r="1445" spans="1:5">
      <c r="A1445" s="6" t="s">
        <v>1354</v>
      </c>
      <c r="B1445" s="7"/>
      <c r="C1445" s="5" t="s">
        <v>1586</v>
      </c>
      <c r="D1445" t="s">
        <v>165</v>
      </c>
      <c r="E1445" t="s">
        <v>22</v>
      </c>
    </row>
    <row r="1446" spans="1:5">
      <c r="A1446" s="6" t="s">
        <v>1354</v>
      </c>
      <c r="B1446" s="7"/>
      <c r="C1446" s="5" t="s">
        <v>1587</v>
      </c>
      <c r="D1446" t="s">
        <v>432</v>
      </c>
      <c r="E1446" t="s">
        <v>22</v>
      </c>
    </row>
    <row r="1447" spans="1:5">
      <c r="A1447" s="6" t="s">
        <v>1354</v>
      </c>
      <c r="B1447" s="7" t="s">
        <v>1135</v>
      </c>
      <c r="C1447" s="5" t="s">
        <v>1588</v>
      </c>
      <c r="D1447" t="s">
        <v>140</v>
      </c>
      <c r="E1447" t="s">
        <v>13</v>
      </c>
    </row>
    <row r="1448" spans="1:5">
      <c r="A1448" s="6" t="s">
        <v>1354</v>
      </c>
      <c r="B1448" s="7" t="s">
        <v>1354</v>
      </c>
      <c r="C1448" s="5" t="s">
        <v>1589</v>
      </c>
      <c r="D1448" t="s">
        <v>272</v>
      </c>
      <c r="E1448" t="s">
        <v>22</v>
      </c>
    </row>
    <row r="1449" spans="1:5">
      <c r="A1449" s="6" t="s">
        <v>1354</v>
      </c>
      <c r="B1449" s="7" t="s">
        <v>1135</v>
      </c>
      <c r="C1449" s="5" t="s">
        <v>1590</v>
      </c>
      <c r="D1449" t="s">
        <v>91</v>
      </c>
      <c r="E1449" t="s">
        <v>22</v>
      </c>
    </row>
    <row r="1450" spans="1:5">
      <c r="A1450" s="6" t="s">
        <v>1354</v>
      </c>
      <c r="B1450" s="7"/>
      <c r="C1450" s="5" t="s">
        <v>1591</v>
      </c>
      <c r="D1450" t="s">
        <v>410</v>
      </c>
      <c r="E1450" t="s">
        <v>194</v>
      </c>
    </row>
    <row r="1451" spans="1:5">
      <c r="A1451" s="6" t="s">
        <v>1354</v>
      </c>
      <c r="B1451" s="7" t="s">
        <v>1135</v>
      </c>
      <c r="C1451" s="5" t="s">
        <v>1592</v>
      </c>
      <c r="D1451" t="s">
        <v>213</v>
      </c>
      <c r="E1451" t="s">
        <v>22</v>
      </c>
    </row>
    <row r="1452" spans="1:5">
      <c r="A1452" s="6" t="s">
        <v>1354</v>
      </c>
      <c r="B1452" s="7" t="s">
        <v>1135</v>
      </c>
      <c r="C1452" s="5" t="s">
        <v>1593</v>
      </c>
      <c r="D1452" t="s">
        <v>140</v>
      </c>
      <c r="E1452" t="s">
        <v>13</v>
      </c>
    </row>
    <row r="1453" spans="1:5">
      <c r="A1453" s="6" t="s">
        <v>1354</v>
      </c>
      <c r="B1453" s="7" t="s">
        <v>1354</v>
      </c>
      <c r="C1453" s="5" t="s">
        <v>1594</v>
      </c>
      <c r="D1453" t="s">
        <v>238</v>
      </c>
      <c r="E1453" t="s">
        <v>22</v>
      </c>
    </row>
    <row r="1454" spans="1:5">
      <c r="A1454" s="6" t="s">
        <v>1354</v>
      </c>
      <c r="B1454" s="7" t="s">
        <v>1135</v>
      </c>
      <c r="C1454" s="5" t="s">
        <v>1595</v>
      </c>
      <c r="D1454" t="s">
        <v>1378</v>
      </c>
      <c r="E1454" t="s">
        <v>10</v>
      </c>
    </row>
    <row r="1455" spans="1:5">
      <c r="A1455" s="6" t="s">
        <v>1354</v>
      </c>
      <c r="B1455" s="7"/>
      <c r="C1455" s="5" t="s">
        <v>1596</v>
      </c>
      <c r="D1455" t="s">
        <v>676</v>
      </c>
      <c r="E1455" t="s">
        <v>22</v>
      </c>
    </row>
    <row r="1456" spans="1:5">
      <c r="A1456" s="6" t="s">
        <v>1354</v>
      </c>
      <c r="B1456" s="7" t="s">
        <v>1135</v>
      </c>
      <c r="C1456" s="5" t="s">
        <v>1597</v>
      </c>
      <c r="D1456" t="s">
        <v>59</v>
      </c>
      <c r="E1456" t="s">
        <v>22</v>
      </c>
    </row>
    <row r="1457" spans="1:5">
      <c r="A1457" s="6" t="s">
        <v>1354</v>
      </c>
      <c r="B1457" s="7" t="s">
        <v>1354</v>
      </c>
      <c r="C1457" s="5" t="s">
        <v>1598</v>
      </c>
      <c r="D1457" t="s">
        <v>325</v>
      </c>
      <c r="E1457" t="s">
        <v>22</v>
      </c>
    </row>
    <row r="1458" spans="1:5">
      <c r="A1458" s="6" t="s">
        <v>1354</v>
      </c>
      <c r="B1458" s="7" t="s">
        <v>1135</v>
      </c>
      <c r="C1458" s="5" t="s">
        <v>1599</v>
      </c>
      <c r="D1458" t="s">
        <v>9</v>
      </c>
      <c r="E1458" t="s">
        <v>10</v>
      </c>
    </row>
    <row r="1459" spans="1:5">
      <c r="A1459" s="6" t="s">
        <v>1354</v>
      </c>
      <c r="B1459" s="7"/>
      <c r="C1459" s="5" t="s">
        <v>1600</v>
      </c>
      <c r="D1459" t="s">
        <v>213</v>
      </c>
      <c r="E1459" t="s">
        <v>22</v>
      </c>
    </row>
    <row r="1460" spans="1:5">
      <c r="A1460" s="6" t="s">
        <v>1354</v>
      </c>
      <c r="B1460" s="7" t="s">
        <v>1354</v>
      </c>
      <c r="C1460" s="5" t="s">
        <v>1601</v>
      </c>
      <c r="D1460" t="s">
        <v>30</v>
      </c>
      <c r="E1460" t="s">
        <v>22</v>
      </c>
    </row>
    <row r="1461" spans="1:5">
      <c r="A1461" s="6" t="s">
        <v>1354</v>
      </c>
      <c r="B1461" s="7" t="s">
        <v>1354</v>
      </c>
      <c r="C1461" s="5" t="s">
        <v>1602</v>
      </c>
      <c r="D1461" t="s">
        <v>272</v>
      </c>
      <c r="E1461" t="s">
        <v>22</v>
      </c>
    </row>
    <row r="1462" spans="1:5">
      <c r="A1462" s="6" t="s">
        <v>1354</v>
      </c>
      <c r="B1462" s="7"/>
      <c r="C1462" s="5" t="s">
        <v>1603</v>
      </c>
      <c r="D1462" t="s">
        <v>59</v>
      </c>
      <c r="E1462" t="s">
        <v>22</v>
      </c>
    </row>
    <row r="1463" spans="1:5">
      <c r="A1463" s="6" t="s">
        <v>1354</v>
      </c>
      <c r="B1463" s="7" t="s">
        <v>1354</v>
      </c>
      <c r="C1463" s="5" t="s">
        <v>1604</v>
      </c>
      <c r="D1463" t="s">
        <v>62</v>
      </c>
      <c r="E1463" t="s">
        <v>22</v>
      </c>
    </row>
    <row r="1464" spans="1:5">
      <c r="A1464" s="6" t="s">
        <v>1354</v>
      </c>
      <c r="B1464" s="7" t="s">
        <v>1354</v>
      </c>
      <c r="C1464" s="5" t="s">
        <v>1605</v>
      </c>
      <c r="D1464" t="s">
        <v>238</v>
      </c>
      <c r="E1464" t="s">
        <v>22</v>
      </c>
    </row>
    <row r="1465" spans="1:5">
      <c r="A1465" s="6" t="s">
        <v>1354</v>
      </c>
      <c r="B1465" s="7" t="s">
        <v>1354</v>
      </c>
      <c r="C1465" s="5" t="s">
        <v>1606</v>
      </c>
      <c r="D1465" t="s">
        <v>881</v>
      </c>
      <c r="E1465" t="s">
        <v>13</v>
      </c>
    </row>
    <row r="1466" spans="1:5">
      <c r="A1466" s="6" t="s">
        <v>1354</v>
      </c>
      <c r="B1466" s="7" t="s">
        <v>1135</v>
      </c>
      <c r="C1466" s="5" t="s">
        <v>1607</v>
      </c>
      <c r="D1466" t="s">
        <v>410</v>
      </c>
      <c r="E1466" t="s">
        <v>194</v>
      </c>
    </row>
    <row r="1467" spans="1:5">
      <c r="A1467" s="6" t="s">
        <v>1354</v>
      </c>
      <c r="B1467" s="7"/>
      <c r="C1467" s="5" t="s">
        <v>1608</v>
      </c>
      <c r="D1467" t="s">
        <v>544</v>
      </c>
      <c r="E1467" t="s">
        <v>22</v>
      </c>
    </row>
    <row r="1468" spans="1:5">
      <c r="A1468" s="6" t="s">
        <v>1354</v>
      </c>
      <c r="B1468" s="7"/>
      <c r="C1468" s="5" t="s">
        <v>1609</v>
      </c>
      <c r="D1468" t="s">
        <v>418</v>
      </c>
      <c r="E1468" t="s">
        <v>22</v>
      </c>
    </row>
    <row r="1469" spans="1:5">
      <c r="A1469" s="6" t="s">
        <v>1354</v>
      </c>
      <c r="B1469" s="7"/>
      <c r="C1469" s="5" t="s">
        <v>1610</v>
      </c>
      <c r="D1469" t="s">
        <v>62</v>
      </c>
      <c r="E1469" t="s">
        <v>22</v>
      </c>
    </row>
    <row r="1470" spans="1:5">
      <c r="A1470" s="6" t="s">
        <v>1354</v>
      </c>
      <c r="B1470" s="7" t="s">
        <v>1354</v>
      </c>
      <c r="C1470" s="5" t="s">
        <v>1611</v>
      </c>
      <c r="D1470" t="s">
        <v>178</v>
      </c>
      <c r="E1470" t="s">
        <v>10</v>
      </c>
    </row>
    <row r="1471" spans="1:5">
      <c r="A1471" s="6" t="s">
        <v>1354</v>
      </c>
      <c r="B1471" s="7" t="s">
        <v>1354</v>
      </c>
      <c r="C1471" s="5" t="s">
        <v>1612</v>
      </c>
      <c r="D1471" t="s">
        <v>155</v>
      </c>
      <c r="E1471" t="s">
        <v>10</v>
      </c>
    </row>
    <row r="1472" spans="1:5">
      <c r="A1472" s="6" t="s">
        <v>1354</v>
      </c>
      <c r="B1472" s="7" t="s">
        <v>1354</v>
      </c>
      <c r="C1472" s="5" t="s">
        <v>1613</v>
      </c>
      <c r="D1472" t="s">
        <v>155</v>
      </c>
      <c r="E1472" t="s">
        <v>10</v>
      </c>
    </row>
    <row r="1473" spans="1:5">
      <c r="A1473" s="6" t="s">
        <v>1354</v>
      </c>
      <c r="B1473" s="7" t="s">
        <v>1354</v>
      </c>
      <c r="C1473" s="5" t="s">
        <v>1614</v>
      </c>
      <c r="D1473" t="s">
        <v>953</v>
      </c>
      <c r="E1473" t="s">
        <v>10</v>
      </c>
    </row>
    <row r="1474" spans="1:5">
      <c r="A1474" s="6" t="s">
        <v>1354</v>
      </c>
      <c r="B1474" s="7" t="s">
        <v>1354</v>
      </c>
      <c r="C1474" s="5" t="s">
        <v>1615</v>
      </c>
      <c r="D1474" t="s">
        <v>178</v>
      </c>
      <c r="E1474" t="s">
        <v>10</v>
      </c>
    </row>
    <row r="1475" spans="1:5">
      <c r="A1475" s="6" t="s">
        <v>1354</v>
      </c>
      <c r="B1475" s="7" t="s">
        <v>1135</v>
      </c>
      <c r="C1475" s="5" t="s">
        <v>1616</v>
      </c>
      <c r="D1475" t="s">
        <v>1484</v>
      </c>
      <c r="E1475" t="s">
        <v>10</v>
      </c>
    </row>
    <row r="1476" spans="1:5">
      <c r="A1476" s="6" t="s">
        <v>1354</v>
      </c>
      <c r="B1476" s="7" t="s">
        <v>1135</v>
      </c>
      <c r="C1476" s="5" t="s">
        <v>1617</v>
      </c>
      <c r="D1476" t="s">
        <v>408</v>
      </c>
      <c r="E1476" t="s">
        <v>10</v>
      </c>
    </row>
    <row r="1477" spans="1:5">
      <c r="A1477" s="6" t="s">
        <v>1354</v>
      </c>
      <c r="B1477" s="7" t="s">
        <v>1135</v>
      </c>
      <c r="C1477" s="5" t="s">
        <v>1618</v>
      </c>
      <c r="D1477" t="s">
        <v>155</v>
      </c>
      <c r="E1477" t="s">
        <v>10</v>
      </c>
    </row>
    <row r="1478" spans="1:5">
      <c r="A1478" s="6" t="s">
        <v>1354</v>
      </c>
      <c r="B1478" s="7" t="s">
        <v>1135</v>
      </c>
      <c r="C1478" s="5" t="s">
        <v>1619</v>
      </c>
      <c r="D1478" t="s">
        <v>155</v>
      </c>
      <c r="E1478" t="s">
        <v>10</v>
      </c>
    </row>
    <row r="1479" spans="1:5">
      <c r="A1479" s="6" t="s">
        <v>1354</v>
      </c>
      <c r="B1479" s="7" t="s">
        <v>1135</v>
      </c>
      <c r="C1479" s="5" t="s">
        <v>1620</v>
      </c>
      <c r="D1479" t="s">
        <v>852</v>
      </c>
      <c r="E1479" t="s">
        <v>10</v>
      </c>
    </row>
    <row r="1480" spans="1:5">
      <c r="A1480" s="6" t="s">
        <v>1354</v>
      </c>
      <c r="B1480" s="7" t="s">
        <v>1135</v>
      </c>
      <c r="C1480" s="5" t="s">
        <v>1621</v>
      </c>
      <c r="D1480" t="s">
        <v>178</v>
      </c>
      <c r="E1480" t="s">
        <v>10</v>
      </c>
    </row>
    <row r="1481" spans="1:5">
      <c r="A1481" s="6" t="s">
        <v>1354</v>
      </c>
      <c r="B1481" s="7" t="s">
        <v>1135</v>
      </c>
      <c r="C1481" s="5" t="s">
        <v>1622</v>
      </c>
      <c r="D1481" t="s">
        <v>577</v>
      </c>
      <c r="E1481" t="s">
        <v>10</v>
      </c>
    </row>
    <row r="1482" spans="1:5">
      <c r="A1482" s="6" t="s">
        <v>1354</v>
      </c>
      <c r="B1482" s="7" t="s">
        <v>1135</v>
      </c>
      <c r="C1482" s="5" t="s">
        <v>1623</v>
      </c>
      <c r="D1482" t="s">
        <v>852</v>
      </c>
      <c r="E1482" t="s">
        <v>10</v>
      </c>
    </row>
    <row r="1483" spans="1:5">
      <c r="A1483" s="6" t="s">
        <v>1354</v>
      </c>
      <c r="B1483" s="7" t="s">
        <v>1135</v>
      </c>
      <c r="C1483" s="5" t="s">
        <v>1624</v>
      </c>
      <c r="D1483" t="s">
        <v>408</v>
      </c>
      <c r="E1483" t="s">
        <v>10</v>
      </c>
    </row>
    <row r="1484" spans="1:5">
      <c r="A1484" s="6" t="s">
        <v>1354</v>
      </c>
      <c r="B1484" s="7" t="s">
        <v>1135</v>
      </c>
      <c r="C1484" s="5" t="s">
        <v>1625</v>
      </c>
      <c r="D1484" t="s">
        <v>116</v>
      </c>
      <c r="E1484" t="s">
        <v>10</v>
      </c>
    </row>
    <row r="1485" spans="1:5">
      <c r="A1485" s="6" t="s">
        <v>1354</v>
      </c>
      <c r="B1485" s="7" t="s">
        <v>1135</v>
      </c>
      <c r="C1485" s="5" t="s">
        <v>1626</v>
      </c>
      <c r="D1485" t="s">
        <v>116</v>
      </c>
      <c r="E1485" t="s">
        <v>10</v>
      </c>
    </row>
    <row r="1486" spans="1:5">
      <c r="A1486" s="6" t="s">
        <v>1354</v>
      </c>
      <c r="B1486" s="7"/>
      <c r="C1486" s="5" t="s">
        <v>1627</v>
      </c>
      <c r="D1486" t="s">
        <v>1628</v>
      </c>
      <c r="E1486" t="s">
        <v>10</v>
      </c>
    </row>
    <row r="1487" spans="1:5">
      <c r="A1487" s="6" t="s">
        <v>1354</v>
      </c>
      <c r="B1487" s="7" t="s">
        <v>1354</v>
      </c>
      <c r="C1487" s="5" t="s">
        <v>1629</v>
      </c>
      <c r="D1487" t="s">
        <v>144</v>
      </c>
      <c r="E1487" t="s">
        <v>10</v>
      </c>
    </row>
    <row r="1488" spans="1:5">
      <c r="A1488" s="6" t="s">
        <v>1354</v>
      </c>
      <c r="B1488" s="7" t="s">
        <v>1135</v>
      </c>
      <c r="C1488" s="5" t="s">
        <v>1630</v>
      </c>
      <c r="D1488" t="s">
        <v>144</v>
      </c>
      <c r="E1488" t="s">
        <v>10</v>
      </c>
    </row>
    <row r="1489" spans="1:5">
      <c r="A1489" s="6" t="s">
        <v>1354</v>
      </c>
      <c r="B1489" s="7" t="s">
        <v>1135</v>
      </c>
      <c r="C1489" s="5" t="s">
        <v>1631</v>
      </c>
      <c r="D1489" t="s">
        <v>132</v>
      </c>
      <c r="E1489" t="s">
        <v>13</v>
      </c>
    </row>
    <row r="1490" spans="1:5">
      <c r="A1490" s="6" t="s">
        <v>1354</v>
      </c>
      <c r="B1490" s="7" t="s">
        <v>1354</v>
      </c>
      <c r="C1490" s="5" t="s">
        <v>1632</v>
      </c>
      <c r="D1490" t="s">
        <v>238</v>
      </c>
      <c r="E1490" t="s">
        <v>22</v>
      </c>
    </row>
    <row r="1491" spans="1:5">
      <c r="A1491" s="6" t="s">
        <v>1354</v>
      </c>
      <c r="B1491" s="7"/>
      <c r="C1491" s="5" t="s">
        <v>1633</v>
      </c>
      <c r="D1491" t="s">
        <v>238</v>
      </c>
      <c r="E1491" t="s">
        <v>22</v>
      </c>
    </row>
    <row r="1492" spans="1:5">
      <c r="A1492" s="6" t="s">
        <v>1354</v>
      </c>
      <c r="B1492" s="7"/>
      <c r="C1492" s="5" t="s">
        <v>1634</v>
      </c>
      <c r="D1492" t="s">
        <v>238</v>
      </c>
      <c r="E1492" t="s">
        <v>22</v>
      </c>
    </row>
    <row r="1493" spans="1:5">
      <c r="A1493" s="6" t="s">
        <v>1354</v>
      </c>
      <c r="B1493" s="7"/>
      <c r="C1493" s="5" t="s">
        <v>1635</v>
      </c>
      <c r="D1493" t="s">
        <v>84</v>
      </c>
      <c r="E1493" t="s">
        <v>22</v>
      </c>
    </row>
    <row r="1494" spans="1:5">
      <c r="A1494" s="6" t="s">
        <v>1354</v>
      </c>
      <c r="B1494" s="7"/>
      <c r="C1494" s="5" t="s">
        <v>1636</v>
      </c>
      <c r="D1494" t="s">
        <v>557</v>
      </c>
      <c r="E1494" t="s">
        <v>22</v>
      </c>
    </row>
    <row r="1495" spans="1:5">
      <c r="A1495" s="6" t="s">
        <v>1354</v>
      </c>
      <c r="B1495" s="7"/>
      <c r="C1495" s="5" t="s">
        <v>1637</v>
      </c>
      <c r="D1495" t="s">
        <v>9</v>
      </c>
      <c r="E1495" t="s">
        <v>10</v>
      </c>
    </row>
    <row r="1496" spans="1:5">
      <c r="A1496" s="6" t="s">
        <v>1354</v>
      </c>
      <c r="B1496" s="7" t="s">
        <v>1135</v>
      </c>
      <c r="C1496" s="5" t="s">
        <v>1638</v>
      </c>
      <c r="D1496" t="s">
        <v>9</v>
      </c>
      <c r="E1496" t="s">
        <v>10</v>
      </c>
    </row>
    <row r="1497" spans="1:5">
      <c r="A1497" s="6" t="s">
        <v>1354</v>
      </c>
      <c r="B1497" s="7"/>
      <c r="C1497" s="5" t="s">
        <v>1639</v>
      </c>
      <c r="D1497" t="s">
        <v>1287</v>
      </c>
      <c r="E1497" t="s">
        <v>22</v>
      </c>
    </row>
    <row r="1498" spans="1:5">
      <c r="A1498" s="6" t="s">
        <v>1354</v>
      </c>
      <c r="B1498" s="7" t="s">
        <v>1354</v>
      </c>
      <c r="C1498" s="5" t="s">
        <v>1640</v>
      </c>
      <c r="D1498" t="s">
        <v>881</v>
      </c>
      <c r="E1498" t="s">
        <v>13</v>
      </c>
    </row>
    <row r="1499" spans="1:5">
      <c r="A1499" s="6" t="s">
        <v>1354</v>
      </c>
      <c r="B1499" s="7" t="s">
        <v>1135</v>
      </c>
      <c r="C1499" s="5" t="s">
        <v>1641</v>
      </c>
      <c r="D1499" t="s">
        <v>1287</v>
      </c>
      <c r="E1499" t="s">
        <v>22</v>
      </c>
    </row>
    <row r="1500" spans="1:5">
      <c r="A1500" s="6" t="s">
        <v>1354</v>
      </c>
      <c r="B1500" s="7" t="s">
        <v>1135</v>
      </c>
      <c r="C1500" s="5" t="s">
        <v>1642</v>
      </c>
      <c r="D1500" t="s">
        <v>9</v>
      </c>
      <c r="E1500" t="s">
        <v>10</v>
      </c>
    </row>
    <row r="1501" spans="1:5">
      <c r="A1501" s="6" t="s">
        <v>1354</v>
      </c>
      <c r="B1501" s="7"/>
      <c r="C1501" s="5" t="s">
        <v>1643</v>
      </c>
      <c r="D1501" t="s">
        <v>1644</v>
      </c>
      <c r="E1501" t="s">
        <v>194</v>
      </c>
    </row>
    <row r="1502" spans="1:5">
      <c r="A1502" s="6" t="s">
        <v>1354</v>
      </c>
      <c r="B1502" s="7" t="s">
        <v>1135</v>
      </c>
      <c r="C1502" s="5" t="s">
        <v>1645</v>
      </c>
      <c r="D1502" t="s">
        <v>320</v>
      </c>
      <c r="E1502" t="s">
        <v>13</v>
      </c>
    </row>
    <row r="1503" spans="1:5">
      <c r="A1503" s="6" t="s">
        <v>1354</v>
      </c>
      <c r="B1503" s="7" t="s">
        <v>1135</v>
      </c>
      <c r="C1503" s="5" t="s">
        <v>1646</v>
      </c>
      <c r="D1503" t="s">
        <v>140</v>
      </c>
      <c r="E1503" t="s">
        <v>13</v>
      </c>
    </row>
    <row r="1504" spans="1:5">
      <c r="A1504" s="6" t="s">
        <v>1354</v>
      </c>
      <c r="B1504" s="7"/>
      <c r="C1504" s="5" t="s">
        <v>1647</v>
      </c>
      <c r="D1504" t="s">
        <v>272</v>
      </c>
      <c r="E1504" t="s">
        <v>22</v>
      </c>
    </row>
    <row r="1505" spans="1:5">
      <c r="A1505" s="6" t="s">
        <v>1354</v>
      </c>
      <c r="B1505" s="7" t="s">
        <v>1135</v>
      </c>
      <c r="C1505" s="5" t="s">
        <v>1648</v>
      </c>
      <c r="D1505" t="s">
        <v>59</v>
      </c>
      <c r="E1505" t="s">
        <v>22</v>
      </c>
    </row>
    <row r="1506" spans="1:5">
      <c r="A1506" s="6" t="s">
        <v>1354</v>
      </c>
      <c r="B1506" s="7" t="s">
        <v>1135</v>
      </c>
      <c r="C1506" s="5" t="s">
        <v>1649</v>
      </c>
      <c r="D1506" t="s">
        <v>62</v>
      </c>
      <c r="E1506" t="s">
        <v>22</v>
      </c>
    </row>
    <row r="1507" spans="1:5">
      <c r="A1507" s="6"/>
      <c r="B1507" s="7"/>
      <c r="C1507" s="5"/>
    </row>
    <row r="1508" spans="1:5">
      <c r="A1508" s="6"/>
      <c r="B1508" s="7"/>
      <c r="C1508" s="5"/>
    </row>
  </sheetData>
  <mergeCells count="1">
    <mergeCell ref="D2:E2"/>
  </mergeCells>
  <pageMargins left="0.7" right="0.52083333333333337" top="0.75" bottom="0.75" header="0.3" footer="0.3"/>
  <pageSetup orientation="landscape" r:id="rId1"/>
  <headerFooter>
    <oddHeader>&amp;C&amp;16Ranking keseluruhan bagi 'Top 250 World Universities' - QS World Universities Tahun 2026</oddHead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C07C0E8EE03A43A7767C37A078EDB2" ma:contentTypeVersion="3" ma:contentTypeDescription="Create a new document." ma:contentTypeScope="" ma:versionID="0542f678aedce527337326ca9582f135">
  <xsd:schema xmlns:xsd="http://www.w3.org/2001/XMLSchema" xmlns:xs="http://www.w3.org/2001/XMLSchema" xmlns:p="http://schemas.microsoft.com/office/2006/metadata/properties" xmlns:ns1="http://schemas.microsoft.com/sharepoint/v3" xmlns:ns2="3eb395c1-c26a-485a-a474-2edaaa77b21c" targetNamespace="http://schemas.microsoft.com/office/2006/metadata/properties" ma:root="true" ma:fieldsID="817af8b57961b7f760b01e767103ae14" ns1:_="" ns2:_="">
    <xsd:import namespace="http://schemas.microsoft.com/sharepoint/v3"/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055626F9-4FA7-489B-B96D-1D1B4AB8FF3B}"/>
</file>

<file path=customXml/itemProps2.xml><?xml version="1.0" encoding="utf-8"?>
<ds:datastoreItem xmlns:ds="http://schemas.openxmlformats.org/officeDocument/2006/customXml" ds:itemID="{6AD389AC-B51C-4F1D-BA49-9131B2CA035E}">
  <ds:schemaRefs>
    <ds:schemaRef ds:uri="http://schemas.microsoft.com/office/2006/metadata/properties"/>
    <ds:schemaRef ds:uri="http://schemas.microsoft.com/office/infopath/2007/PartnerControls"/>
    <ds:schemaRef ds:uri="fd2adaca-d43e-41ef-88cb-6409bdf128df"/>
    <ds:schemaRef ds:uri="0bfbcbea-6f95-4c61-b234-a6bbe804a9e6"/>
  </ds:schemaRefs>
</ds:datastoreItem>
</file>

<file path=customXml/itemProps3.xml><?xml version="1.0" encoding="utf-8"?>
<ds:datastoreItem xmlns:ds="http://schemas.openxmlformats.org/officeDocument/2006/customXml" ds:itemID="{CAD81DDB-ECBA-418E-98B7-3426DB6182E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D7FF89C-78D0-4CE5-8989-41D0A27727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Quacquarelli-Symonds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Kendrick Ng</dc:creator>
  <cp:keywords/>
  <dc:description/>
  <cp:lastModifiedBy>Mohamad Yohanizam Bin Hj Mat Salleh</cp:lastModifiedBy>
  <cp:revision/>
  <dcterms:created xsi:type="dcterms:W3CDTF">2025-05-13T08:25:22Z</dcterms:created>
  <dcterms:modified xsi:type="dcterms:W3CDTF">2026-02-14T03:47:01Z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0x0101003CC07C0E8EE03A43A7767C37A078EDB2</vt:lpwstr>
  </property>
  <property fmtid="{D5CDD505-2E9C-101B-9397-08002B2CF9AE}" pid="3" name="MediaServiceImageTags">
    <vt:lpwstr/>
  </property>
</Properties>
</file>