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syamimi_hasrah\Documents\Documents\SSM\Time Management Hands On Training\New Version Uploaded to SSM Info Website\"/>
    </mc:Choice>
  </mc:AlternateContent>
  <xr:revisionPtr revIDLastSave="0" documentId="13_ncr:1_{2FF4DF87-F448-4155-823F-E9FCC0D31BB3}" xr6:coauthVersionLast="36" xr6:coauthVersionMax="36" xr10:uidLastSave="{00000000-0000-0000-0000-000000000000}"/>
  <bookViews>
    <workbookView xWindow="0" yWindow="0" windowWidth="19200" windowHeight="6930" activeTab="2" xr2:uid="{00000000-000D-0000-FFFF-FFFF00000000}"/>
  </bookViews>
  <sheets>
    <sheet name="TEMPLET PERKIRAAN CUTI" sheetId="4" r:id="rId1"/>
    <sheet name=" CONTOH PERKIRAAN CUTI" sheetId="5" r:id="rId2"/>
    <sheet name="RUJUKAN AM" sheetId="2" r:id="rId3"/>
  </sheets>
  <calcPr calcId="191029"/>
</workbook>
</file>

<file path=xl/calcChain.xml><?xml version="1.0" encoding="utf-8"?>
<calcChain xmlns="http://schemas.openxmlformats.org/spreadsheetml/2006/main">
  <c r="H81" i="5" l="1"/>
  <c r="C81" i="5"/>
  <c r="H80" i="5"/>
  <c r="C80" i="5"/>
  <c r="H79" i="5"/>
  <c r="C79" i="5"/>
  <c r="H78" i="5"/>
  <c r="C78" i="5"/>
  <c r="H77" i="5"/>
  <c r="C77" i="5"/>
  <c r="H76" i="5"/>
  <c r="C76" i="5"/>
  <c r="H75" i="5"/>
  <c r="C75" i="5"/>
  <c r="H74" i="5"/>
  <c r="C74" i="5"/>
  <c r="H73" i="5"/>
  <c r="C73" i="5"/>
  <c r="H72" i="5"/>
  <c r="C72" i="5"/>
  <c r="H71" i="5"/>
  <c r="C71" i="5"/>
  <c r="H70" i="5"/>
  <c r="C70" i="5"/>
  <c r="H68" i="5"/>
  <c r="C68" i="5"/>
  <c r="H67" i="5"/>
  <c r="C67" i="5"/>
  <c r="H66" i="5"/>
  <c r="C66" i="5"/>
  <c r="H65" i="5"/>
  <c r="C65" i="5"/>
  <c r="H64" i="5"/>
  <c r="C64" i="5"/>
  <c r="H63" i="5"/>
  <c r="C63" i="5"/>
  <c r="H62" i="5"/>
  <c r="C62" i="5"/>
  <c r="H61" i="5"/>
  <c r="C61" i="5"/>
  <c r="H60" i="5"/>
  <c r="C60" i="5"/>
  <c r="H59" i="5"/>
  <c r="C59" i="5"/>
  <c r="H58" i="5"/>
  <c r="C58" i="5"/>
  <c r="H57" i="5"/>
  <c r="C57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29" i="5"/>
  <c r="C29" i="5"/>
  <c r="H28" i="5"/>
  <c r="C28" i="5"/>
  <c r="H27" i="5"/>
  <c r="C27" i="5"/>
  <c r="H26" i="5"/>
  <c r="I26" i="5" s="1"/>
  <c r="D27" i="5" s="1"/>
  <c r="I27" i="5" s="1"/>
  <c r="D28" i="5" s="1"/>
  <c r="I28" i="5" s="1"/>
  <c r="D29" i="5" s="1"/>
  <c r="I29" i="5" s="1"/>
  <c r="D31" i="5" s="1"/>
  <c r="I31" i="5" s="1"/>
  <c r="D32" i="5" s="1"/>
  <c r="I32" i="5" s="1"/>
  <c r="D33" i="5" s="1"/>
  <c r="I33" i="5" s="1"/>
  <c r="D34" i="5" s="1"/>
  <c r="I34" i="5" s="1"/>
  <c r="D35" i="5" s="1"/>
  <c r="I35" i="5" s="1"/>
  <c r="D36" i="5" s="1"/>
  <c r="I36" i="5" s="1"/>
  <c r="D37" i="5" s="1"/>
  <c r="I37" i="5" s="1"/>
  <c r="D38" i="5" s="1"/>
  <c r="I38" i="5" s="1"/>
  <c r="D39" i="5" s="1"/>
  <c r="I39" i="5" s="1"/>
  <c r="D40" i="5" s="1"/>
  <c r="I40" i="5" s="1"/>
  <c r="D41" i="5" s="1"/>
  <c r="I41" i="5" s="1"/>
  <c r="D42" i="5" s="1"/>
  <c r="I42" i="5" s="1"/>
  <c r="D44" i="5" s="1"/>
  <c r="I44" i="5" s="1"/>
  <c r="D45" i="5" s="1"/>
  <c r="I45" i="5" s="1"/>
  <c r="D46" i="5" s="1"/>
  <c r="I46" i="5" s="1"/>
  <c r="D47" i="5" s="1"/>
  <c r="I47" i="5" s="1"/>
  <c r="D48" i="5" s="1"/>
  <c r="I48" i="5" s="1"/>
  <c r="D49" i="5" s="1"/>
  <c r="I49" i="5" s="1"/>
  <c r="D50" i="5" s="1"/>
  <c r="I50" i="5" s="1"/>
  <c r="D51" i="5" s="1"/>
  <c r="I51" i="5" s="1"/>
  <c r="D52" i="5" s="1"/>
  <c r="I52" i="5" s="1"/>
  <c r="D53" i="5" s="1"/>
  <c r="I53" i="5" s="1"/>
  <c r="D54" i="5" s="1"/>
  <c r="I54" i="5" s="1"/>
  <c r="D55" i="5" s="1"/>
  <c r="I55" i="5" s="1"/>
  <c r="D57" i="5" s="1"/>
  <c r="I57" i="5" s="1"/>
  <c r="D58" i="5" s="1"/>
  <c r="I58" i="5" s="1"/>
  <c r="D59" i="5" s="1"/>
  <c r="I59" i="5" s="1"/>
  <c r="D60" i="5" s="1"/>
  <c r="I60" i="5" s="1"/>
  <c r="D61" i="5" s="1"/>
  <c r="I61" i="5" s="1"/>
  <c r="D62" i="5" s="1"/>
  <c r="I62" i="5" s="1"/>
  <c r="D63" i="5" s="1"/>
  <c r="I63" i="5" s="1"/>
  <c r="D64" i="5" s="1"/>
  <c r="I64" i="5" s="1"/>
  <c r="D65" i="5" s="1"/>
  <c r="I65" i="5" s="1"/>
  <c r="D66" i="5" s="1"/>
  <c r="I66" i="5" s="1"/>
  <c r="D67" i="5" s="1"/>
  <c r="I67" i="5" s="1"/>
  <c r="D68" i="5" s="1"/>
  <c r="I68" i="5" s="1"/>
  <c r="D70" i="5" s="1"/>
  <c r="I70" i="5" s="1"/>
  <c r="D71" i="5" s="1"/>
  <c r="I71" i="5" s="1"/>
  <c r="D72" i="5" s="1"/>
  <c r="I72" i="5" s="1"/>
  <c r="D73" i="5" s="1"/>
  <c r="I73" i="5" s="1"/>
  <c r="D74" i="5" s="1"/>
  <c r="I74" i="5" s="1"/>
  <c r="D75" i="5" s="1"/>
  <c r="I75" i="5" s="1"/>
  <c r="D76" i="5" s="1"/>
  <c r="I76" i="5" s="1"/>
  <c r="D77" i="5" s="1"/>
  <c r="I77" i="5" s="1"/>
  <c r="D78" i="5" s="1"/>
  <c r="I78" i="5" s="1"/>
  <c r="D79" i="5" s="1"/>
  <c r="I79" i="5" s="1"/>
  <c r="D80" i="5" s="1"/>
  <c r="I80" i="5" s="1"/>
  <c r="D81" i="5" s="1"/>
  <c r="I81" i="5" s="1"/>
  <c r="F20" i="5"/>
  <c r="C20" i="5"/>
  <c r="A20" i="5"/>
  <c r="F13" i="5"/>
  <c r="C13" i="5"/>
  <c r="A13" i="5"/>
  <c r="I76" i="4"/>
  <c r="H76" i="4"/>
  <c r="H75" i="4"/>
  <c r="I75" i="4" s="1"/>
  <c r="I74" i="4"/>
  <c r="H74" i="4"/>
  <c r="I73" i="4"/>
  <c r="H73" i="4"/>
  <c r="H72" i="4"/>
  <c r="I72" i="4" s="1"/>
  <c r="I71" i="4"/>
  <c r="H71" i="4"/>
  <c r="I70" i="4"/>
  <c r="H70" i="4"/>
  <c r="H69" i="4"/>
  <c r="I69" i="4" s="1"/>
  <c r="I68" i="4"/>
  <c r="H68" i="4"/>
  <c r="I67" i="4"/>
  <c r="H67" i="4"/>
  <c r="H66" i="4"/>
  <c r="I66" i="4" s="1"/>
  <c r="I65" i="4"/>
  <c r="H65" i="4"/>
  <c r="I63" i="4"/>
  <c r="H63" i="4"/>
  <c r="H62" i="4"/>
  <c r="I62" i="4" s="1"/>
  <c r="I61" i="4"/>
  <c r="H61" i="4"/>
  <c r="I60" i="4"/>
  <c r="H60" i="4"/>
  <c r="H59" i="4"/>
  <c r="I59" i="4" s="1"/>
  <c r="I58" i="4"/>
  <c r="H58" i="4"/>
  <c r="I57" i="4"/>
  <c r="H57" i="4"/>
  <c r="H56" i="4"/>
  <c r="I56" i="4" s="1"/>
  <c r="I55" i="4"/>
  <c r="H55" i="4"/>
  <c r="I54" i="4"/>
  <c r="H54" i="4"/>
  <c r="H53" i="4"/>
  <c r="I53" i="4" s="1"/>
  <c r="I52" i="4"/>
  <c r="H52" i="4"/>
  <c r="I50" i="4"/>
  <c r="H50" i="4"/>
  <c r="H49" i="4"/>
  <c r="I49" i="4" s="1"/>
  <c r="H48" i="4"/>
  <c r="I48" i="4" s="1"/>
  <c r="I47" i="4"/>
  <c r="H47" i="4"/>
  <c r="H46" i="4"/>
  <c r="I46" i="4" s="1"/>
  <c r="H45" i="4"/>
  <c r="I45" i="4" s="1"/>
  <c r="I44" i="4"/>
  <c r="H44" i="4"/>
  <c r="H43" i="4"/>
  <c r="I43" i="4" s="1"/>
  <c r="H42" i="4"/>
  <c r="I42" i="4" s="1"/>
  <c r="I41" i="4"/>
  <c r="H41" i="4"/>
  <c r="H40" i="4"/>
  <c r="I40" i="4" s="1"/>
  <c r="H39" i="4"/>
  <c r="I39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F20" i="4"/>
  <c r="C20" i="4"/>
  <c r="A20" i="4"/>
  <c r="F13" i="4"/>
  <c r="C13" i="4"/>
  <c r="A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Awang Mohammad Tahiruddin bin Haji Aman</author>
  </authors>
  <commentList>
    <comment ref="A10" authorId="0" shapeId="0" xr:uid="{00000000-0006-0000-0000-000001000000}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Pilih mengikut Bahagian</t>
        </r>
      </text>
    </comment>
    <comment ref="J10" authorId="1" shapeId="0" xr:uid="{00000000-0006-0000-0000-000002000000}">
      <text>
        <r>
          <rPr>
            <b/>
            <sz val="9"/>
            <rFont val="Tahoma"/>
            <family val="2"/>
          </rPr>
          <t>BHG II:                                                                   BHG III:
40 TAHUN KEBAWAH (42/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=0.11506)               40 TAHUN KEBAWAH (26/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=0.07123)   
0.11506 X 28 = 3.22168 HARI                              0.07123 X 28 = 1.99444 HARI
0.11506 X 30 = 3.45180 HARI                              0.07123 X 30 = 2.13690 HARI
0.11506 X 31 = 3.56686 HARI                              0.07123 X 31 = 2.20813 HARI
40 TAHUN KEATAS (50/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=0.13698)                  40 TAHUN KEATAS (34/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=0.09315)
0.13698 X 28 = 3.83544 HARI                              0.09315 X 28 = 2.60820 HARI 
0.13698 X 30 = 4.10940 HARI                              0.09315 X 30 = 2.79450 HARI
0.13698 X 31 = 4.24638 HARI                              0.09315 X 31 = 2.88765 HARI 
40 TAHUN KEBAWAH (42/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=0.11475)               40 TAHUN KEBAWAH (26/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=0.07103)
                                                                              *jangan di</t>
        </r>
        <r>
          <rPr>
            <b/>
            <i/>
            <sz val="9"/>
            <rFont val="Tahoma"/>
            <family val="2"/>
          </rPr>
          <t>round off</t>
        </r>
        <r>
          <rPr>
            <b/>
            <sz val="9"/>
            <rFont val="Tahoma"/>
            <family val="2"/>
          </rPr>
          <t>*
0.11475 X 29 = 3.32775 HARI                              0.07103 X 29 = 2.05987 HARI
0.11475 X 30 = 3.44250 HARI                              0.07103 X 30 = 2.13090 HARI
0.11475 X 31 = 3.55725 HARI                              0.07103 X 31 = 2.20193 HARI
40 TAHUN KEATAS (50/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=0.13661)                  40 TAHUN KEATAS (34/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=0.09289)
                                                                              *jangan di</t>
        </r>
        <r>
          <rPr>
            <b/>
            <i/>
            <sz val="9"/>
            <rFont val="Tahoma"/>
            <family val="2"/>
          </rPr>
          <t>round off</t>
        </r>
        <r>
          <rPr>
            <b/>
            <sz val="9"/>
            <rFont val="Tahoma"/>
            <family val="2"/>
          </rPr>
          <t>*
0.13661 X 29 = 3.96169 HARI                              0.09289 X 29 = 2.69381 HARI
0.13661 X 30 = 4.09830 HARI                              0.09289 X 30 = 2.78670 HARI    
0.13661 X 31 = 4.23491 HARI                              0.09289 X 31 = 2.87959 HARI</t>
        </r>
      </text>
    </comment>
    <comment ref="D12" authorId="1" shapeId="0" xr:uid="{00000000-0006-0000-0000-000005000000}">
      <text>
        <r>
          <rPr>
            <b/>
            <sz val="9"/>
            <rFont val="Tahoma"/>
            <family val="2"/>
          </rPr>
          <t>TARIKH MULAI
(MM/DD/YYYY)</t>
        </r>
      </text>
    </comment>
    <comment ref="F12" authorId="1" shapeId="0" xr:uid="{00000000-0006-0000-0000-000006000000}">
      <text>
        <r>
          <rPr>
            <b/>
            <sz val="9"/>
            <rFont val="Tahoma"/>
            <family val="2"/>
          </rPr>
          <t>TARIKH SEHINGGA</t>
        </r>
        <r>
          <rPr>
            <sz val="9"/>
            <rFont val="Tahoma"/>
            <family val="2"/>
          </rPr>
          <t xml:space="preserve">
</t>
        </r>
        <r>
          <rPr>
            <b/>
            <sz val="9"/>
            <rFont val="Tahoma"/>
            <family val="2"/>
          </rPr>
          <t>(MM/DD/YYYY)</t>
        </r>
      </text>
    </comment>
    <comment ref="J17" authorId="1" shapeId="0" xr:uid="{00000000-0006-0000-0000-000007000000}">
      <text>
        <r>
          <rPr>
            <b/>
            <sz val="9"/>
            <rFont val="Tahoma"/>
            <family val="2"/>
          </rPr>
          <t>BHG II:                                                                   BHG III:
40 TAHUN KEBAWAH (42-14=28)                          40 TAHUN KEBAWAH (26-14=12)   
28/365 = 0.07671 X 28 = 2.14788 HARI              12/365 = 0.03288 X 28 = 0.92064 HARI
28/365 = 0.07671 X 30 = 2.30130 HARI              12/365 = 0.03288 X 30 = 0.98640 HARI
28/365 = 0.07671 X 31 = 2.37801 HARI              12/365 = 0.03288 X 31 = 1.01928 HARI
40 TAHUN KEATAS (50-14=36)                              40 TAHUN KEATAS (34-12=20)
36/365 = 0.09863 X 28 = 2.76164 HARI              20/365 = 0.05479 X 28 = 1.53412 HARI 
36/365 = 0.09863 X 30 = 2.95890 HARI              20/365 = 0.05479 X 30 = 1.64370 HARI
36/365 = 0.09863 X 31 = 3.05753 HARI              20/365 = 0.05479 X 31 = 1.69849 HARI 
40 TAHUN KEBAWAH (42-14=28)                           40 TAHUN KEBAWAH (26-14=12)
28/366 = 0.07650 X 29 = 2.21850 HARI              12/366 = 0.03279 X 29 = 0.95091 HARI
28/366 = 0.07650 X 30 = 2.29500 HARI              12/366 = 0.03279 X 30 = 0.98370 HARI
28/366 = 0.07650 X 31 = 2.37150 HARI              12/366 = 0.03279 X 31 = 1.01649 HARI
40 TAHUN KEATAS (50-14=36)                              40 TAHUN KEATAS (34-14=20)
36/366 = 0.09836 X 29 = 2.85244 HARI              20/366 = 0.05464 X 29 = 1.58456 HARI
36/366 = 0.09836 X 30 = 2.95080 HARI              20/366 = 0.05464 X 30 = 1.63920 HARI    
36/366 = 0.09836 X 31 = 3.04916 HARI              20/366 = 0.05464 X 31 = 1.69384 HARI</t>
        </r>
        <r>
          <rPr>
            <sz val="9"/>
            <rFont val="Tahoma"/>
            <family val="2"/>
          </rPr>
          <t xml:space="preserve">
</t>
        </r>
      </text>
    </comment>
    <comment ref="I18" authorId="1" shapeId="0" xr:uid="{00000000-0006-0000-0000-000009000000}">
      <text>
        <r>
          <rPr>
            <b/>
            <sz val="9"/>
            <rFont val="Tahoma"/>
            <family val="2"/>
          </rPr>
          <t>PILIH 365 HARI ATAU 366 HARI</t>
        </r>
        <r>
          <rPr>
            <sz val="9"/>
            <rFont val="Tahoma"/>
            <family val="2"/>
          </rPr>
          <t xml:space="preserve">
</t>
        </r>
      </text>
    </comment>
    <comment ref="D19" authorId="1" shapeId="0" xr:uid="{00000000-0006-0000-0000-00000A000000}">
      <text>
        <r>
          <rPr>
            <b/>
            <sz val="9"/>
            <rFont val="Tahoma"/>
            <family val="2"/>
          </rPr>
          <t>TARIKH MULAI
(MM/DD/YYYY)</t>
        </r>
      </text>
    </comment>
    <comment ref="F19" authorId="1" shapeId="0" xr:uid="{00000000-0006-0000-0000-00000B000000}">
      <text>
        <r>
          <rPr>
            <b/>
            <sz val="9"/>
            <rFont val="Tahoma"/>
            <family val="2"/>
          </rPr>
          <t>TARIKH SEHINGGA</t>
        </r>
        <r>
          <rPr>
            <sz val="9"/>
            <rFont val="Tahoma"/>
            <family val="2"/>
          </rPr>
          <t xml:space="preserve">
</t>
        </r>
        <r>
          <rPr>
            <b/>
            <sz val="9"/>
            <rFont val="Tahoma"/>
            <family val="2"/>
          </rPr>
          <t>(MM/DD/YYYY)</t>
        </r>
      </text>
    </comment>
    <comment ref="F26" authorId="1" shapeId="0" xr:uid="{00000000-0006-0000-0000-00000C000000}">
      <text>
        <r>
          <rPr>
            <b/>
            <sz val="9"/>
            <rFont val="Tahoma"/>
            <family val="2"/>
          </rPr>
          <t xml:space="preserve">TARIKH CUTI MULAI 
MM/DD/YYYY
</t>
        </r>
        <r>
          <rPr>
            <sz val="9"/>
            <rFont val="Tahoma"/>
            <family val="2"/>
          </rPr>
          <t xml:space="preserve">
</t>
        </r>
      </text>
    </comment>
    <comment ref="G26" authorId="1" shapeId="0" xr:uid="{00000000-0006-0000-0000-00000D000000}">
      <text>
        <r>
          <rPr>
            <b/>
            <sz val="9"/>
            <rFont val="Tahoma"/>
            <family val="2"/>
          </rPr>
          <t>TARIKH CUTI SEHINGGA</t>
        </r>
        <r>
          <rPr>
            <sz val="9"/>
            <rFont val="Tahoma"/>
            <family val="2"/>
          </rPr>
          <t xml:space="preserve">
</t>
        </r>
        <r>
          <rPr>
            <b/>
            <sz val="9"/>
            <rFont val="Tahoma"/>
            <family val="2"/>
          </rPr>
          <t>MM/DD/YYYY</t>
        </r>
      </text>
    </comment>
    <comment ref="B27" authorId="0" shapeId="0" xr:uid="{00000000-0006-0000-0000-00000E000000}">
      <text>
        <r>
          <rPr>
            <b/>
            <sz val="9"/>
            <rFont val="Tahoma"/>
            <family val="2"/>
          </rPr>
          <t>Jumlah hari bagi perkiraan bulan kebelakang (backdated)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Awang Mohammad Tahiruddin bin Haji Aman</author>
  </authors>
  <commentList>
    <comment ref="A10" authorId="0" shapeId="0" xr:uid="{00000000-0006-0000-0100-000001000000}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Pilih mengikut Bahagian</t>
        </r>
      </text>
    </comment>
    <comment ref="J10" authorId="1" shapeId="0" xr:uid="{00000000-0006-0000-0100-000002000000}">
      <text>
        <r>
          <rPr>
            <b/>
            <sz val="9"/>
            <rFont val="Tahoma"/>
            <family val="2"/>
          </rPr>
          <t>BHG II:                                                                   BHG III:
40 TAHUN KEBAWAH (42/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=0.11506)               40 TAHUN KEBAWAH (26/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=0.07123)   
0.11506 X 28 = 3.22168 HARI                              0.07123 X 28 = 1.99444 HARI
0.11506 X 30 = 3.45180 HARI                              0.07123 X 30 = 2.13690 HARI
0.11506 X 31 = 3.56686 HARI                              0.07123 X 31 = 2.20813 HARI
40 TAHUN KEATAS (50/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=0.13698)                  40 TAHUN KEATAS (34/</t>
        </r>
        <r>
          <rPr>
            <b/>
            <u/>
            <sz val="9"/>
            <rFont val="Tahoma"/>
            <family val="2"/>
          </rPr>
          <t>365</t>
        </r>
        <r>
          <rPr>
            <b/>
            <sz val="9"/>
            <rFont val="Tahoma"/>
            <family val="2"/>
          </rPr>
          <t>=0.09315)
0.13698 X 28 = 3.83544 HARI                              0.09315 X 28 = 2.60820 HARI 
0.13698 X 30 = 4.10940 HARI                              0.09315 X 30 = 2.79450 HARI
0.13698 X 31 = 4.24638 HARI                              0.09315 X 31 = 2.88765 HARI 
40 TAHUN KEBAWAH (42/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=0.11475)               40 TAHUN KEBAWAH (26/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=0.07103)
                                                                              *jangan di round off*
0.11475 X 29 = 3.32775 HARI                              0.07103 X 29 = 2.05987 HARI
0.11475 X 30 = 3.44250 HARI                              0.07103 X 30 = 2.13090 HARI
0.11475 X 31 = 3.55725 HARI                              0.07103 X 31 = 2.20193 HARI
40 TAHUN KEATAS (50/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=0.13661)                  40 TAHUN KEATAS (34/</t>
        </r>
        <r>
          <rPr>
            <b/>
            <u/>
            <sz val="9"/>
            <rFont val="Tahoma"/>
            <family val="2"/>
          </rPr>
          <t>366</t>
        </r>
        <r>
          <rPr>
            <b/>
            <sz val="9"/>
            <rFont val="Tahoma"/>
            <family val="2"/>
          </rPr>
          <t>=0.09289)
                                                                              *jangan di round off*
0.13661 X 29 = 3.96169 HARI                              0.09289 X 29 = 2.69381 HARI
0.13661 X 30 = 4.09830 HARI                              0.09289 X 30 = 2.78670 HARI    
0.13661 X 31 = 4.23491 HARI                              0.09289 X 31 = 2.87959 HARI</t>
        </r>
      </text>
    </comment>
    <comment ref="H11" authorId="1" shapeId="0" xr:uid="{00000000-0006-0000-0100-000003000000}">
      <text>
        <r>
          <rPr>
            <b/>
            <sz val="9"/>
            <rFont val="Tahoma"/>
            <family val="2"/>
          </rPr>
          <t>HAK CUTI: PILIH JUMLAH HAK CUTI MENGIKUT UMUR</t>
        </r>
      </text>
    </comment>
    <comment ref="I11" authorId="1" shapeId="0" xr:uid="{00000000-0006-0000-0100-000004000000}">
      <text>
        <r>
          <rPr>
            <b/>
            <sz val="9"/>
            <rFont val="Tahoma"/>
            <family val="2"/>
          </rPr>
          <t>PILIH 365 HARI ATAU 366 HARI</t>
        </r>
        <r>
          <rPr>
            <sz val="9"/>
            <rFont val="Tahoma"/>
            <family val="2"/>
          </rPr>
          <t xml:space="preserve">
</t>
        </r>
      </text>
    </comment>
    <comment ref="D12" authorId="1" shapeId="0" xr:uid="{00000000-0006-0000-0100-000005000000}">
      <text>
        <r>
          <rPr>
            <b/>
            <sz val="9"/>
            <rFont val="Tahoma"/>
            <family val="2"/>
          </rPr>
          <t>TARIKH MULAI
(MM/DD/YYYY)</t>
        </r>
      </text>
    </comment>
    <comment ref="F12" authorId="1" shapeId="0" xr:uid="{00000000-0006-0000-0100-000006000000}">
      <text>
        <r>
          <rPr>
            <b/>
            <sz val="9"/>
            <rFont val="Tahoma"/>
            <family val="2"/>
          </rPr>
          <t>TARIKH SEHINGGA</t>
        </r>
        <r>
          <rPr>
            <sz val="9"/>
            <rFont val="Tahoma"/>
            <family val="2"/>
          </rPr>
          <t xml:space="preserve">
</t>
        </r>
        <r>
          <rPr>
            <b/>
            <sz val="9"/>
            <rFont val="Tahoma"/>
            <family val="2"/>
          </rPr>
          <t>(MM/DD/YYYY)</t>
        </r>
      </text>
    </comment>
    <comment ref="J17" authorId="1" shapeId="0" xr:uid="{00000000-0006-0000-0100-000007000000}">
      <text>
        <r>
          <rPr>
            <b/>
            <sz val="9"/>
            <rFont val="Tahoma"/>
            <family val="2"/>
          </rPr>
          <t>BHG II:                                                                   BHG III:
40 TAHUN KEBAWAH (42-14=28)                          40 TAHUN KEBAWAH (26-14=12)   
28/365 = 0.07671 X 28 = 2.14788 HARI              12/365 = 0.03288 X 28 = 0.92064 HARI
28/365 = 0.07671 X 30 = 2.30130 HARI              12/365 = 0.03288 X 30 = 0.98640 HARI
28/365 = 0.07671 X 31 = 2.37801 HARI              12/365 = 0.03288 X 31 = 1.01928 HARI
40 TAHUN KEATAS (50-14=36)                              40 TAHUN KEATAS (34-12=20)
36/365 = 0.09863 X 28 = 2.76164 HARI              20/365 = 0.05479 X 28 = 1.53412 HARI 
36/365 = 0.09863 X 30 = 2.95890 HARI              20/365 = 0.05479 X 30 = 1.64370 HARI
36/365 = 0.09863 X 31 = 3.05753 HARI              20/365 = 0.05479 X 31 = 1.69849 HARI 
40 TAHUN KEBAWAH (42-14=28)                           40 TAHUN KEBAWAH (26-14=12)
28/366 = 0.07650 X 29 = 2.21850 HARI              12/366 = 0.03279 X 29 = 0.95091 HARI
28/366 = 0.07650 X 30 = 2.29500 HARI              12/366 = 0.03279 X 30 = 0.98370 HARI
28/366 = 0.07650 X 31 = 2.37150 HARI              12/366 = 0.03279 X 31 = 1.01649 HARI
40 TAHUN KEATAS (50-14=36)                              40 TAHUN KEATAS (34-14=20)
36/366 = 0.09836 X 29 = 2.85244 HARI              20/366 = 0.05464 X 29 = 1.58456 HARI
36/366 = 0.09836 X 30 = 2.95080 HARI              20/366 = 0.05464 X 30 = 1.63920 HARI    
36/366 = 0.09836 X 31 = 3.04916 HARI              20/366 = 0.05464 X 31 = 1.69384 HARI</t>
        </r>
        <r>
          <rPr>
            <sz val="9"/>
            <rFont val="Tahoma"/>
            <family val="2"/>
          </rPr>
          <t xml:space="preserve">
</t>
        </r>
      </text>
    </comment>
    <comment ref="H18" authorId="1" shapeId="0" xr:uid="{CF1E6068-7712-46C0-8B3D-9E6AD0D912B2}">
      <text>
        <r>
          <rPr>
            <b/>
            <sz val="9"/>
            <rFont val="Tahoma"/>
            <family val="2"/>
          </rPr>
          <t>HAK CUTI: PILIH JUMLAH HAK CUTI MENGIKUT UMUR</t>
        </r>
      </text>
    </comment>
    <comment ref="I18" authorId="1" shapeId="0" xr:uid="{00000000-0006-0000-0100-000009000000}">
      <text>
        <r>
          <rPr>
            <b/>
            <sz val="9"/>
            <rFont val="Tahoma"/>
            <family val="2"/>
          </rPr>
          <t>PILIH 365 HARI ATAU 366 HARI</t>
        </r>
        <r>
          <rPr>
            <sz val="9"/>
            <rFont val="Tahoma"/>
            <family val="2"/>
          </rPr>
          <t xml:space="preserve">
</t>
        </r>
      </text>
    </comment>
    <comment ref="D19" authorId="1" shapeId="0" xr:uid="{00000000-0006-0000-0100-00000A000000}">
      <text>
        <r>
          <rPr>
            <b/>
            <sz val="9"/>
            <rFont val="Tahoma"/>
            <family val="2"/>
          </rPr>
          <t>TARIKH MULAI
(MM/DD/YYYY)</t>
        </r>
      </text>
    </comment>
    <comment ref="F19" authorId="1" shapeId="0" xr:uid="{00000000-0006-0000-0100-00000B000000}">
      <text>
        <r>
          <rPr>
            <b/>
            <sz val="9"/>
            <rFont val="Tahoma"/>
            <family val="2"/>
          </rPr>
          <t>TARIKH SEHINGGA</t>
        </r>
        <r>
          <rPr>
            <sz val="9"/>
            <rFont val="Tahoma"/>
            <family val="2"/>
          </rPr>
          <t xml:space="preserve">
</t>
        </r>
        <r>
          <rPr>
            <b/>
            <sz val="9"/>
            <rFont val="Tahoma"/>
            <family val="2"/>
          </rPr>
          <t>(MM/DD/YYYY)</t>
        </r>
      </text>
    </comment>
    <comment ref="A26" authorId="0" shapeId="0" xr:uid="{00000000-0006-0000-0100-00000C000000}">
      <text>
        <r>
          <rPr>
            <b/>
            <sz val="9"/>
            <rFont val="Tahoma"/>
            <family val="2"/>
          </rPr>
          <t>Tarikh Melapor</t>
        </r>
      </text>
    </comment>
    <comment ref="C27" authorId="0" shapeId="0" xr:uid="{00000000-0006-0000-0100-00000D000000}">
      <text>
        <r>
          <rPr>
            <b/>
            <sz val="9"/>
            <rFont val="Tahoma"/>
            <family val="2"/>
          </rPr>
          <t>Jumlah diperolehi dari perkiraan sistem GEMS. (sebagai contoh sahaja)</t>
        </r>
      </text>
    </comment>
    <comment ref="B28" authorId="0" shapeId="0" xr:uid="{00000000-0006-0000-0100-00000E000000}">
      <text>
        <r>
          <rPr>
            <b/>
            <sz val="9"/>
            <rFont val="Tahoma"/>
            <family val="2"/>
          </rPr>
          <t>Jumlah hari dalam bulan Oktober.</t>
        </r>
      </text>
    </comment>
    <comment ref="D28" authorId="0" shapeId="0" xr:uid="{00000000-0006-0000-0100-00000F000000}">
      <text>
        <r>
          <rPr>
            <sz val="9"/>
            <rFont val="Tahoma"/>
            <family val="2"/>
          </rPr>
          <t xml:space="preserve">
Baki Cuti bulan Sep + Hak Cuti bulan Okt 2019.
(sebagai contoh sahaja)</t>
        </r>
      </text>
    </comment>
    <comment ref="F31" authorId="1" shapeId="0" xr:uid="{00000000-0006-0000-0100-000010000000}">
      <text>
        <r>
          <rPr>
            <b/>
            <sz val="9"/>
            <rFont val="Tahoma"/>
            <family val="2"/>
          </rPr>
          <t xml:space="preserve">TARIKH CUTI MULAI 
MM/DD/YYYY
</t>
        </r>
        <r>
          <rPr>
            <sz val="9"/>
            <rFont val="Tahoma"/>
            <family val="2"/>
          </rPr>
          <t xml:space="preserve">
</t>
        </r>
      </text>
    </comment>
    <comment ref="G31" authorId="1" shapeId="0" xr:uid="{00000000-0006-0000-0100-000011000000}">
      <text>
        <r>
          <rPr>
            <b/>
            <sz val="9"/>
            <rFont val="Tahoma"/>
            <family val="2"/>
          </rPr>
          <t>TARIKH CUTI SEHINGGA</t>
        </r>
        <r>
          <rPr>
            <sz val="9"/>
            <rFont val="Tahoma"/>
            <family val="2"/>
          </rPr>
          <t xml:space="preserve">
MM/DD/YYYY</t>
        </r>
      </text>
    </comment>
    <comment ref="C44" authorId="0" shapeId="0" xr:uid="{00000000-0006-0000-0100-000012000000}">
      <text>
        <r>
          <rPr>
            <b/>
            <sz val="9"/>
            <rFont val="Tahoma"/>
            <family val="2"/>
          </rPr>
          <t>Hak Kelayakan bagi bulan Disember</t>
        </r>
      </text>
    </comment>
    <comment ref="F44" authorId="1" shapeId="0" xr:uid="{00000000-0006-0000-0100-000013000000}">
      <text>
        <r>
          <rPr>
            <b/>
            <sz val="9"/>
            <rFont val="Tahoma"/>
            <family val="2"/>
          </rPr>
          <t xml:space="preserve">TARIKH CUTI MULAI 
MM/DD/YYYY
</t>
        </r>
        <r>
          <rPr>
            <sz val="9"/>
            <rFont val="Tahoma"/>
            <family val="2"/>
          </rPr>
          <t xml:space="preserve">
</t>
        </r>
      </text>
    </comment>
    <comment ref="G44" authorId="1" shapeId="0" xr:uid="{00000000-0006-0000-0100-000014000000}">
      <text>
        <r>
          <rPr>
            <b/>
            <sz val="9"/>
            <rFont val="Tahoma"/>
            <family val="2"/>
          </rPr>
          <t>TARIKH CUTI SEHINGGA</t>
        </r>
        <r>
          <rPr>
            <sz val="9"/>
            <rFont val="Tahoma"/>
            <family val="2"/>
          </rPr>
          <t xml:space="preserve">
MM/DD/YYYY</t>
        </r>
      </text>
    </comment>
    <comment ref="C48" authorId="0" shapeId="0" xr:uid="{00000000-0006-0000-0100-000015000000}">
      <text>
        <r>
          <rPr>
            <b/>
            <sz val="9"/>
            <rFont val="Tahoma"/>
            <family val="2"/>
          </rPr>
          <t>Bermula dari 01.04.2021 perkiraan hak cuti bulanan adalah diberikan secara automatik dari SSM.</t>
        </r>
      </text>
    </comment>
  </commentList>
</comments>
</file>

<file path=xl/sharedStrings.xml><?xml version="1.0" encoding="utf-8"?>
<sst xmlns="http://schemas.openxmlformats.org/spreadsheetml/2006/main" count="160" uniqueCount="100">
  <si>
    <t>NAMA:</t>
  </si>
  <si>
    <t>TARIKH
 LAHIR :</t>
  </si>
  <si>
    <t>BIL. K/P :</t>
  </si>
  <si>
    <t>PERSONNEL ID SSM :</t>
  </si>
  <si>
    <t xml:space="preserve">JAWATAN 
LANTIKAN AWAL: </t>
  </si>
  <si>
    <t>TARIKH
LANTIKAN :</t>
  </si>
  <si>
    <t xml:space="preserve">JAWATAN
SEKARANG: </t>
  </si>
  <si>
    <t>TARIKH 
BERSARA:</t>
  </si>
  <si>
    <t>UMUR 40 :</t>
  </si>
  <si>
    <t>FORMULA PERKIRAAN SSM SEBELUM TOLAK 14 HARI</t>
  </si>
  <si>
    <t xml:space="preserve">PERKIRAAN SSM </t>
  </si>
  <si>
    <t>BAHAGIAN:</t>
  </si>
  <si>
    <t>RUJUK PADA COMMENT</t>
  </si>
  <si>
    <t>Tarikh yang</t>
  </si>
  <si>
    <t>HARI</t>
  </si>
  <si>
    <t xml:space="preserve">diperkirakan dari </t>
  </si>
  <si>
    <t>SSM</t>
  </si>
  <si>
    <t>FORMULA PERKIRAAN SSM SELEPAS TOLAK 14 HARI</t>
  </si>
  <si>
    <t>PERKIRAAN SSM</t>
  </si>
  <si>
    <t>-</t>
  </si>
  <si>
    <t>MAKLUMAT PERCUTIAN</t>
  </si>
  <si>
    <t>KETERANGAN</t>
  </si>
  <si>
    <t>TARIKH</t>
  </si>
  <si>
    <t>JUMLAH HARI SEBULAN</t>
  </si>
  <si>
    <t>BAKI CUTI</t>
  </si>
  <si>
    <t>JENIS CUTI</t>
  </si>
  <si>
    <t>MULAI</t>
  </si>
  <si>
    <t>HINGGA</t>
  </si>
  <si>
    <t>JUMLAH CUTI</t>
  </si>
  <si>
    <t>Awang Azim bin Musa</t>
  </si>
  <si>
    <t>15.09 SEHINGGA 14.09</t>
  </si>
  <si>
    <t>11.07.1992</t>
  </si>
  <si>
    <t>00-000000</t>
  </si>
  <si>
    <t>00000000</t>
  </si>
  <si>
    <t>Pegawai Pentadbir Pelatih</t>
  </si>
  <si>
    <t>15.09.2019</t>
  </si>
  <si>
    <t>42 HARI</t>
  </si>
  <si>
    <t>Pegawai Pentadbir Tingkat I</t>
  </si>
  <si>
    <t>21.03.2020</t>
  </si>
  <si>
    <t>11.07.2052</t>
  </si>
  <si>
    <t>11.07.2032</t>
  </si>
  <si>
    <t>50 HARI</t>
  </si>
  <si>
    <t>BHG II</t>
  </si>
  <si>
    <t>Melapor pada 15.09.2019</t>
  </si>
  <si>
    <t>CSS- pada 3.12.19-4.12.19 selama 2 hari</t>
  </si>
  <si>
    <t>CT</t>
  </si>
  <si>
    <t>CSDS</t>
  </si>
  <si>
    <t>CSS- pada 12.2.20 selama 1 hari</t>
  </si>
  <si>
    <t>Bermula 01.09 perkiraan cuti adalah mengikut perkiraan SSM (Anniversary Date 15.09)</t>
  </si>
  <si>
    <t>CM 2020 - 01.01 sehingga 14.01 selama 14 hari dan menyambung cuti selama 2 hari mulai 15.01 sehingga 16.01</t>
  </si>
  <si>
    <t>CM 2021 - 15.06 HINGGA 28.06 (14 HARI) DAN MENYAMBUNG CT 29.06 HINGGA 06.07 (8 HARI)</t>
  </si>
  <si>
    <t xml:space="preserve">Bagi bahagian 3 ke atas jumlah maksimum baki cuti SSM sebanyak 94.00000 hari </t>
  </si>
  <si>
    <t>Cuti Tahunan</t>
  </si>
  <si>
    <t>CT&amp;CM</t>
  </si>
  <si>
    <t>Cuti Tahunan dan Cuti Mandatori (Sebelum SSM)</t>
  </si>
  <si>
    <t>Cuti Sakit Disahkan Sendiri</t>
  </si>
  <si>
    <t>CTG</t>
  </si>
  <si>
    <t>Cuti Tidak Bergaji</t>
  </si>
  <si>
    <t>CB</t>
  </si>
  <si>
    <t>Cuti Beranak</t>
  </si>
  <si>
    <t>LDP</t>
  </si>
  <si>
    <t>Latihan Dalam Perkhidmatan</t>
  </si>
  <si>
    <t>CKH</t>
  </si>
  <si>
    <t>Cuti Khas Haji</t>
  </si>
  <si>
    <t>CMP</t>
  </si>
  <si>
    <t>CKMSI</t>
  </si>
  <si>
    <t>Cuti Khas Menemani Suami/Isteri (bertugas di Luar Negeri / LDP)</t>
  </si>
  <si>
    <t>CP</t>
  </si>
  <si>
    <t>Cuti Pendahuluan (Menemani Pesakit di Luar Negeri)</t>
  </si>
  <si>
    <t xml:space="preserve">Catatan Bagi Ruang Keterangan: </t>
  </si>
  <si>
    <t>CM</t>
  </si>
  <si>
    <t>Cuti Mandatori [hendaklah diisikan didalam ruang keterangan bagi tahun 2020 - 2021, selepas SSM digunakan]</t>
  </si>
  <si>
    <t>CSK</t>
  </si>
  <si>
    <t>Cuti Sakit Kerajaan</t>
  </si>
  <si>
    <t>CSS</t>
  </si>
  <si>
    <t>Cuti Sakit Swasta</t>
  </si>
  <si>
    <t>JPMC</t>
  </si>
  <si>
    <t>Jerudong Park Medical Centre (CSK)</t>
  </si>
  <si>
    <t>Nota :</t>
  </si>
  <si>
    <r>
      <t>Jumlah baki cuti GEMS (sehingga 31.03.2021) yang di</t>
    </r>
    <r>
      <rPr>
        <b/>
        <i/>
        <sz val="9"/>
        <color rgb="FFFF0000"/>
        <rFont val="Arial"/>
        <family val="2"/>
      </rPr>
      <t>migrate</t>
    </r>
    <r>
      <rPr>
        <b/>
        <sz val="9"/>
        <color rgb="FFFF0000"/>
        <rFont val="Arial"/>
        <family val="2"/>
      </rPr>
      <t xml:space="preserve"> ke SSM.</t>
    </r>
  </si>
  <si>
    <t xml:space="preserve">Bagi bahagian 4 ke bawah jumlah maksimum baki cuti SSM sebanyak 108.00000 hari </t>
  </si>
  <si>
    <t>Bhg II</t>
  </si>
  <si>
    <t>TARIKH KELAYAKAN CUTI MANDATORI:</t>
  </si>
  <si>
    <t>KELAYAKAN CUTI :</t>
  </si>
  <si>
    <t>Kelayakan Cuti SSM</t>
  </si>
  <si>
    <t>KELAYAKAN CUTI</t>
  </si>
  <si>
    <t>MAKLUMAT KELAYAKAN DAN BAKI CUTI</t>
  </si>
  <si>
    <t xml:space="preserve">KELAYAKAN CUTI </t>
  </si>
  <si>
    <t>Cuti Khas Menemani Pesakit (Luar Negeri)</t>
  </si>
  <si>
    <t>TARIKH KELAYAKAN MANDATORI:</t>
  </si>
  <si>
    <t>KELAYAKAN 
CUTI :</t>
  </si>
  <si>
    <t>KELAYAKAN
CUTI:</t>
  </si>
  <si>
    <t xml:space="preserve">KELAYAKAN
CUTI </t>
  </si>
  <si>
    <t>Cuti Tanpa Catat</t>
  </si>
  <si>
    <t>CTC</t>
  </si>
  <si>
    <t>Cuti Lebih Masa (Off In Lieu)</t>
  </si>
  <si>
    <t>CLM</t>
  </si>
  <si>
    <t>TEMPLET PERKIRAAN CUTI (v0.4.1)</t>
  </si>
  <si>
    <t>CONTOH PERKIRAAN CUTI (v0.4.1)</t>
  </si>
  <si>
    <t xml:space="preserve">JENIS CUTI (v0.4.1)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</si>
</sst>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[$-409]dd\-mmm\-yy;@"/>
    <numFmt numFmtId="166" formatCode="0.00000"/>
    <numFmt numFmtId="167" formatCode="0.0000"/>
  </numFmts>
  <fonts count="48">
    <font>
      <sz val="11"/>
      <color theme="1"/>
      <name val="Calibri"/>
      <charset val="134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u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name val="Arial"/>
      <family val="2"/>
    </font>
    <font>
      <b/>
      <sz val="10"/>
      <color rgb="FF20CE2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3399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8"/>
      <name val="Arial"/>
      <family val="2"/>
    </font>
    <font>
      <b/>
      <i/>
      <sz val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u/>
      <sz val="9"/>
      <name val="Tahoma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12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182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0" xfId="2" applyFont="1" applyFill="1"/>
    <xf numFmtId="0" fontId="10" fillId="3" borderId="0" xfId="2" applyFont="1" applyFill="1"/>
    <xf numFmtId="0" fontId="11" fillId="0" borderId="0" xfId="2" applyFont="1"/>
    <xf numFmtId="0" fontId="12" fillId="0" borderId="0" xfId="2" applyFont="1"/>
    <xf numFmtId="0" fontId="13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vertical="center"/>
    </xf>
    <xf numFmtId="0" fontId="15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0" xfId="2" applyFont="1"/>
    <xf numFmtId="0" fontId="8" fillId="0" borderId="0" xfId="0" applyFont="1" applyBorder="1"/>
    <xf numFmtId="0" fontId="13" fillId="0" borderId="5" xfId="2" applyFont="1" applyBorder="1"/>
    <xf numFmtId="1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15" fontId="20" fillId="0" borderId="0" xfId="0" applyNumberFormat="1" applyFont="1" applyBorder="1" applyAlignment="1">
      <alignment horizontal="justify" vertical="center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5" xfId="0" applyFont="1" applyBorder="1"/>
    <xf numFmtId="0" fontId="21" fillId="0" borderId="0" xfId="0" applyFont="1"/>
    <xf numFmtId="15" fontId="20" fillId="0" borderId="7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5" fontId="20" fillId="0" borderId="7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/>
    <xf numFmtId="166" fontId="11" fillId="6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Border="1"/>
    <xf numFmtId="0" fontId="20" fillId="0" borderId="8" xfId="0" applyNumberFormat="1" applyFont="1" applyBorder="1" applyAlignment="1">
      <alignment horizontal="left" vertical="center"/>
    </xf>
    <xf numFmtId="0" fontId="20" fillId="0" borderId="9" xfId="0" applyNumberFormat="1" applyFont="1" applyBorder="1" applyAlignment="1">
      <alignment horizontal="left" vertical="center"/>
    </xf>
    <xf numFmtId="0" fontId="20" fillId="0" borderId="9" xfId="0" applyFont="1" applyBorder="1" applyAlignment="1"/>
    <xf numFmtId="15" fontId="20" fillId="0" borderId="9" xfId="0" applyNumberFormat="1" applyFont="1" applyBorder="1" applyAlignment="1">
      <alignment horizontal="justify" vertical="center"/>
    </xf>
    <xf numFmtId="0" fontId="20" fillId="0" borderId="9" xfId="0" applyFont="1" applyBorder="1"/>
    <xf numFmtId="166" fontId="11" fillId="0" borderId="9" xfId="0" applyNumberFormat="1" applyFont="1" applyBorder="1" applyAlignment="1">
      <alignment horizontal="center" vertical="center"/>
    </xf>
    <xf numFmtId="0" fontId="21" fillId="0" borderId="9" xfId="0" applyFont="1" applyBorder="1"/>
    <xf numFmtId="166" fontId="21" fillId="0" borderId="9" xfId="0" applyNumberFormat="1" applyFont="1" applyBorder="1"/>
    <xf numFmtId="0" fontId="23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/>
    <xf numFmtId="15" fontId="23" fillId="0" borderId="0" xfId="0" applyNumberFormat="1" applyFont="1" applyBorder="1" applyAlignment="1">
      <alignment horizontal="justify" vertical="center"/>
    </xf>
    <xf numFmtId="0" fontId="23" fillId="0" borderId="0" xfId="0" applyFont="1" applyBorder="1"/>
    <xf numFmtId="166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166" fontId="0" fillId="0" borderId="0" xfId="0" applyNumberFormat="1" applyBorder="1"/>
    <xf numFmtId="0" fontId="24" fillId="7" borderId="13" xfId="2" applyFont="1" applyFill="1" applyBorder="1" applyAlignment="1">
      <alignment horizontal="center" vertical="center" wrapText="1"/>
    </xf>
    <xf numFmtId="0" fontId="24" fillId="7" borderId="14" xfId="2" applyFont="1" applyFill="1" applyBorder="1" applyAlignment="1">
      <alignment horizontal="center" vertical="center" wrapText="1"/>
    </xf>
    <xf numFmtId="165" fontId="26" fillId="0" borderId="1" xfId="2" applyNumberFormat="1" applyFont="1" applyBorder="1" applyAlignment="1">
      <alignment horizontal="center"/>
    </xf>
    <xf numFmtId="0" fontId="11" fillId="3" borderId="1" xfId="2" applyNumberFormat="1" applyFont="1" applyFill="1" applyBorder="1" applyAlignment="1">
      <alignment horizontal="center"/>
    </xf>
    <xf numFmtId="167" fontId="26" fillId="9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Border="1" applyAlignment="1">
      <alignment horizontal="center" vertical="center"/>
    </xf>
    <xf numFmtId="166" fontId="26" fillId="9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Border="1" applyAlignment="1">
      <alignment horizontal="center" vertical="center"/>
    </xf>
    <xf numFmtId="166" fontId="11" fillId="0" borderId="1" xfId="2" applyNumberFormat="1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 vertical="center"/>
    </xf>
    <xf numFmtId="166" fontId="27" fillId="9" borderId="1" xfId="2" applyNumberFormat="1" applyFont="1" applyFill="1" applyBorder="1" applyAlignment="1">
      <alignment horizontal="center" vertical="center"/>
    </xf>
    <xf numFmtId="165" fontId="28" fillId="0" borderId="1" xfId="2" applyNumberFormat="1" applyFont="1" applyFill="1" applyBorder="1" applyAlignment="1">
      <alignment horizontal="center" vertical="center"/>
    </xf>
    <xf numFmtId="0" fontId="28" fillId="3" borderId="1" xfId="2" applyNumberFormat="1" applyFont="1" applyFill="1" applyBorder="1" applyAlignment="1">
      <alignment horizontal="center" vertical="center"/>
    </xf>
    <xf numFmtId="166" fontId="28" fillId="9" borderId="1" xfId="2" applyNumberFormat="1" applyFont="1" applyFill="1" applyBorder="1" applyAlignment="1">
      <alignment horizontal="center" vertical="center"/>
    </xf>
    <xf numFmtId="166" fontId="28" fillId="0" borderId="1" xfId="2" applyNumberFormat="1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165" fontId="26" fillId="0" borderId="1" xfId="2" applyNumberFormat="1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165" fontId="26" fillId="0" borderId="1" xfId="2" applyNumberFormat="1" applyFont="1" applyFill="1" applyBorder="1" applyAlignment="1">
      <alignment horizontal="center" vertical="center"/>
    </xf>
    <xf numFmtId="166" fontId="11" fillId="9" borderId="1" xfId="2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right"/>
    </xf>
    <xf numFmtId="0" fontId="13" fillId="0" borderId="1" xfId="2" applyFont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29" fillId="10" borderId="1" xfId="2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0" fillId="10" borderId="1" xfId="2" applyFont="1" applyFill="1" applyBorder="1" applyAlignment="1">
      <alignment horizontal="center" vertical="center"/>
    </xf>
    <xf numFmtId="15" fontId="19" fillId="4" borderId="1" xfId="0" applyNumberFormat="1" applyFont="1" applyFill="1" applyBorder="1" applyAlignment="1">
      <alignment horizontal="center" vertical="center"/>
    </xf>
    <xf numFmtId="167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1" fillId="0" borderId="0" xfId="2" applyFont="1" applyBorder="1"/>
    <xf numFmtId="0" fontId="31" fillId="0" borderId="1" xfId="2" applyFont="1" applyBorder="1" applyAlignment="1">
      <alignment wrapText="1"/>
    </xf>
    <xf numFmtId="0" fontId="11" fillId="0" borderId="1" xfId="2" applyFont="1" applyBorder="1"/>
    <xf numFmtId="0" fontId="17" fillId="0" borderId="1" xfId="0" applyFont="1" applyBorder="1" applyAlignment="1">
      <alignment wrapText="1"/>
    </xf>
    <xf numFmtId="0" fontId="11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166" fontId="26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25" fillId="0" borderId="1" xfId="2" applyFont="1" applyBorder="1" applyAlignment="1">
      <alignment vertical="center" wrapText="1"/>
    </xf>
    <xf numFmtId="0" fontId="31" fillId="0" borderId="1" xfId="2" applyFont="1" applyBorder="1" applyAlignment="1">
      <alignment vertical="center" wrapText="1"/>
    </xf>
    <xf numFmtId="0" fontId="13" fillId="0" borderId="19" xfId="2" applyFont="1" applyBorder="1"/>
    <xf numFmtId="166" fontId="11" fillId="11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wrapText="1"/>
    </xf>
    <xf numFmtId="0" fontId="15" fillId="0" borderId="1" xfId="2" quotePrefix="1" applyFont="1" applyBorder="1" applyAlignment="1">
      <alignment horizontal="center" vertical="center"/>
    </xf>
    <xf numFmtId="166" fontId="27" fillId="6" borderId="1" xfId="2" applyNumberFormat="1" applyFont="1" applyFill="1" applyBorder="1" applyAlignment="1">
      <alignment horizontal="center" vertical="center"/>
    </xf>
    <xf numFmtId="0" fontId="38" fillId="0" borderId="1" xfId="2" applyFont="1" applyBorder="1" applyAlignment="1">
      <alignment wrapText="1"/>
    </xf>
    <xf numFmtId="0" fontId="39" fillId="0" borderId="1" xfId="2" applyFont="1" applyBorder="1"/>
    <xf numFmtId="0" fontId="41" fillId="0" borderId="0" xfId="0" applyFont="1"/>
    <xf numFmtId="0" fontId="37" fillId="0" borderId="1" xfId="0" applyFont="1" applyFill="1" applyBorder="1"/>
    <xf numFmtId="0" fontId="17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40" fillId="0" borderId="1" xfId="2" applyFont="1" applyBorder="1" applyAlignment="1">
      <alignment vertical="center" wrapText="1"/>
    </xf>
    <xf numFmtId="0" fontId="44" fillId="0" borderId="1" xfId="2" applyFont="1" applyBorder="1" applyAlignment="1">
      <alignment vertical="center" wrapText="1"/>
    </xf>
    <xf numFmtId="0" fontId="0" fillId="0" borderId="0" xfId="0" applyFill="1"/>
    <xf numFmtId="0" fontId="42" fillId="0" borderId="0" xfId="0" applyFont="1" applyFill="1"/>
    <xf numFmtId="0" fontId="38" fillId="0" borderId="1" xfId="2" applyFont="1" applyBorder="1" applyAlignment="1">
      <alignment vertical="center" wrapText="1"/>
    </xf>
    <xf numFmtId="166" fontId="46" fillId="0" borderId="0" xfId="0" applyNumberFormat="1" applyFont="1" applyBorder="1" applyAlignment="1">
      <alignment horizontal="left" vertical="center" wrapText="1"/>
    </xf>
    <xf numFmtId="0" fontId="46" fillId="7" borderId="13" xfId="2" applyFont="1" applyFill="1" applyBorder="1" applyAlignment="1">
      <alignment horizontal="center" vertical="center" wrapText="1"/>
    </xf>
    <xf numFmtId="166" fontId="20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8" fillId="3" borderId="0" xfId="2" applyFont="1" applyFill="1" applyAlignment="1">
      <alignment horizontal="center"/>
    </xf>
    <xf numFmtId="0" fontId="25" fillId="8" borderId="2" xfId="2" applyNumberFormat="1" applyFont="1" applyFill="1" applyBorder="1" applyAlignment="1">
      <alignment horizontal="center"/>
    </xf>
    <xf numFmtId="0" fontId="25" fillId="8" borderId="3" xfId="2" applyNumberFormat="1" applyFont="1" applyFill="1" applyBorder="1" applyAlignment="1">
      <alignment horizontal="center"/>
    </xf>
    <xf numFmtId="0" fontId="25" fillId="8" borderId="4" xfId="2" applyNumberFormat="1" applyFont="1" applyFill="1" applyBorder="1" applyAlignment="1">
      <alignment horizontal="center"/>
    </xf>
    <xf numFmtId="0" fontId="25" fillId="8" borderId="8" xfId="2" applyNumberFormat="1" applyFont="1" applyFill="1" applyBorder="1" applyAlignment="1">
      <alignment horizontal="center"/>
    </xf>
    <xf numFmtId="0" fontId="25" fillId="8" borderId="9" xfId="2" applyNumberFormat="1" applyFont="1" applyFill="1" applyBorder="1" applyAlignment="1">
      <alignment horizontal="center"/>
    </xf>
    <xf numFmtId="0" fontId="25" fillId="8" borderId="17" xfId="2" applyNumberFormat="1" applyFont="1" applyFill="1" applyBorder="1" applyAlignment="1">
      <alignment horizontal="center"/>
    </xf>
    <xf numFmtId="15" fontId="20" fillId="0" borderId="15" xfId="0" applyNumberFormat="1" applyFont="1" applyFill="1" applyBorder="1" applyAlignment="1">
      <alignment horizontal="center" vertical="center"/>
    </xf>
    <xf numFmtId="15" fontId="20" fillId="0" borderId="16" xfId="0" applyNumberFormat="1" applyFont="1" applyFill="1" applyBorder="1" applyAlignment="1">
      <alignment horizontal="center" vertical="center"/>
    </xf>
    <xf numFmtId="15" fontId="20" fillId="0" borderId="17" xfId="0" applyNumberFormat="1" applyFont="1" applyFill="1" applyBorder="1" applyAlignment="1">
      <alignment horizontal="center" vertical="center"/>
    </xf>
    <xf numFmtId="0" fontId="24" fillId="7" borderId="13" xfId="2" applyFont="1" applyFill="1" applyBorder="1" applyAlignment="1">
      <alignment horizontal="center" vertical="center" wrapText="1"/>
    </xf>
    <xf numFmtId="0" fontId="24" fillId="7" borderId="18" xfId="2" applyFont="1" applyFill="1" applyBorder="1" applyAlignment="1">
      <alignment horizontal="center" vertical="center" wrapText="1"/>
    </xf>
    <xf numFmtId="15" fontId="19" fillId="4" borderId="2" xfId="0" applyNumberFormat="1" applyFont="1" applyFill="1" applyBorder="1" applyAlignment="1">
      <alignment horizontal="center" vertical="center"/>
    </xf>
    <xf numFmtId="15" fontId="19" fillId="4" borderId="3" xfId="0" applyNumberFormat="1" applyFont="1" applyFill="1" applyBorder="1" applyAlignment="1">
      <alignment horizontal="center" vertical="center"/>
    </xf>
    <xf numFmtId="15" fontId="19" fillId="4" borderId="4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/>
    </xf>
    <xf numFmtId="0" fontId="20" fillId="5" borderId="0" xfId="0" applyFont="1" applyFill="1" applyBorder="1" applyAlignment="1">
      <alignment horizontal="center"/>
    </xf>
    <xf numFmtId="0" fontId="24" fillId="7" borderId="10" xfId="2" applyFont="1" applyFill="1" applyBorder="1" applyAlignment="1">
      <alignment horizontal="center" vertical="center" wrapText="1"/>
    </xf>
    <xf numFmtId="0" fontId="24" fillId="7" borderId="11" xfId="2" applyFont="1" applyFill="1" applyBorder="1" applyAlignment="1">
      <alignment horizontal="center" vertical="center" wrapText="1"/>
    </xf>
    <xf numFmtId="0" fontId="24" fillId="7" borderId="12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3" fillId="0" borderId="1" xfId="2" applyFont="1" applyBorder="1" applyAlignment="1">
      <alignment horizontal="left" wrapText="1"/>
    </xf>
    <xf numFmtId="164" fontId="15" fillId="0" borderId="1" xfId="2" applyNumberFormat="1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15" fontId="36" fillId="0" borderId="15" xfId="0" applyNumberFormat="1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left"/>
    </xf>
    <xf numFmtId="0" fontId="20" fillId="5" borderId="0" xfId="0" applyFont="1" applyFill="1" applyBorder="1" applyAlignment="1">
      <alignment horizontal="left"/>
    </xf>
    <xf numFmtId="0" fontId="46" fillId="7" borderId="10" xfId="2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164" fontId="15" fillId="0" borderId="1" xfId="2" quotePrefix="1" applyNumberFormat="1" applyFont="1" applyBorder="1" applyAlignment="1">
      <alignment horizontal="left" vertical="center"/>
    </xf>
    <xf numFmtId="165" fontId="4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5" fontId="45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left" vertical="center" wrapText="1"/>
    </xf>
    <xf numFmtId="0" fontId="8" fillId="3" borderId="0" xfId="2" applyFont="1" applyFill="1"/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47" fillId="2" borderId="1" xfId="0" applyFont="1" applyFill="1" applyBorder="1" applyAlignment="1">
      <alignment horizontal="center"/>
    </xf>
    <xf numFmtId="0" fontId="1" fillId="2" borderId="1" xfId="0" applyFont="1" applyFill="1" applyBorder="1"/>
    <xf numFmtId="166" fontId="24" fillId="2" borderId="0" xfId="0" applyNumberFormat="1" applyFont="1" applyFill="1" applyBorder="1" applyAlignment="1">
      <alignment vertical="center" wrapText="1"/>
    </xf>
  </cellXfs>
  <cellStyles count="4">
    <cellStyle name="Normal" xfId="0" builtinId="0"/>
    <cellStyle name="Normal 2" xfId="1" xr:uid="{00000000-0005-0000-0000-000020000000}"/>
    <cellStyle name="Normal 2 2" xfId="3" xr:uid="{00000000-0005-0000-0000-000033000000}"/>
    <cellStyle name="Normal 7" xfId="2" xr:uid="{00000000-0005-0000-0000-000031000000}"/>
  </cellStyles>
  <dxfs count="4">
    <dxf>
      <fill>
        <patternFill patternType="solid">
          <bgColor rgb="FFFF5050"/>
        </patternFill>
      </fill>
    </dxf>
    <dxf>
      <fill>
        <patternFill patternType="solid">
          <bgColor rgb="FFFF5050"/>
        </patternFill>
      </fill>
    </dxf>
    <dxf>
      <fill>
        <patternFill patternType="solid">
          <bgColor rgb="FFFF5050"/>
        </patternFill>
      </fill>
    </dxf>
    <dxf>
      <fill>
        <patternFill patternType="solid">
          <bgColor rgb="FFFF505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76"/>
  <sheetViews>
    <sheetView view="pageLayout" zoomScaleNormal="100" workbookViewId="0">
      <selection activeCell="L10" sqref="L10"/>
    </sheetView>
  </sheetViews>
  <sheetFormatPr defaultColWidth="9" defaultRowHeight="14.5"/>
  <cols>
    <col min="1" max="1" width="9.26953125" customWidth="1"/>
    <col min="2" max="2" width="6.7265625" customWidth="1"/>
    <col min="3" max="3" width="9.1796875" customWidth="1"/>
    <col min="4" max="4" width="8.1796875" customWidth="1"/>
    <col min="5" max="5" width="6.453125" customWidth="1"/>
    <col min="6" max="6" width="9.81640625" customWidth="1"/>
    <col min="7" max="7" width="10.26953125" customWidth="1"/>
    <col min="8" max="8" width="8.26953125" customWidth="1"/>
    <col min="9" max="9" width="9.54296875" customWidth="1"/>
    <col min="10" max="10" width="19.81640625" customWidth="1"/>
    <col min="11" max="11" width="12.7265625" customWidth="1"/>
  </cols>
  <sheetData>
    <row r="1" spans="1:10">
      <c r="A1" s="125" t="s">
        <v>97</v>
      </c>
      <c r="B1" s="125"/>
      <c r="C1" s="125"/>
      <c r="D1" s="125"/>
      <c r="E1" s="125"/>
      <c r="F1" s="9"/>
      <c r="G1" s="10"/>
      <c r="H1" s="9"/>
      <c r="I1" s="9"/>
      <c r="J1" s="80"/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7" customHeight="1">
      <c r="A3" s="11" t="s">
        <v>0</v>
      </c>
      <c r="B3" s="151"/>
      <c r="C3" s="152"/>
      <c r="D3" s="152"/>
      <c r="E3" s="152"/>
      <c r="F3" s="152"/>
      <c r="G3" s="153"/>
      <c r="H3" s="154" t="s">
        <v>82</v>
      </c>
      <c r="I3" s="154"/>
      <c r="J3" s="81"/>
    </row>
    <row r="4" spans="1:10" ht="24">
      <c r="A4" s="13" t="s">
        <v>1</v>
      </c>
      <c r="B4" s="155"/>
      <c r="C4" s="155"/>
      <c r="D4" s="155"/>
      <c r="E4" s="155"/>
      <c r="F4" s="14" t="s">
        <v>2</v>
      </c>
      <c r="G4" s="15"/>
      <c r="H4" s="156" t="s">
        <v>3</v>
      </c>
      <c r="I4" s="156"/>
      <c r="J4" s="15"/>
    </row>
    <row r="5" spans="1:10" ht="36">
      <c r="A5" s="13" t="s">
        <v>4</v>
      </c>
      <c r="B5" s="147"/>
      <c r="C5" s="147"/>
      <c r="D5" s="147"/>
      <c r="E5" s="147"/>
      <c r="F5" s="16" t="s">
        <v>5</v>
      </c>
      <c r="G5" s="17"/>
      <c r="H5" s="149" t="s">
        <v>83</v>
      </c>
      <c r="I5" s="150"/>
      <c r="J5" s="81"/>
    </row>
    <row r="6" spans="1:10" ht="27" customHeight="1">
      <c r="A6" s="13" t="s">
        <v>6</v>
      </c>
      <c r="B6" s="147"/>
      <c r="C6" s="147"/>
      <c r="D6" s="147"/>
      <c r="E6" s="147"/>
      <c r="F6" s="16" t="s">
        <v>5</v>
      </c>
      <c r="G6" s="17"/>
      <c r="H6" s="149" t="s">
        <v>83</v>
      </c>
      <c r="I6" s="150"/>
      <c r="J6" s="81"/>
    </row>
    <row r="7" spans="1:10" ht="24">
      <c r="A7" s="16" t="s">
        <v>7</v>
      </c>
      <c r="B7" s="148"/>
      <c r="C7" s="148"/>
      <c r="D7" s="148"/>
      <c r="E7" s="148"/>
      <c r="F7" s="18" t="s">
        <v>8</v>
      </c>
      <c r="G7" s="17"/>
      <c r="H7" s="149" t="s">
        <v>83</v>
      </c>
      <c r="I7" s="150"/>
      <c r="J7" s="104"/>
    </row>
    <row r="8" spans="1:10" ht="9.75" customHeight="1">
      <c r="A8" s="9"/>
      <c r="B8" s="9"/>
      <c r="C8" s="9"/>
      <c r="D8" s="9"/>
      <c r="E8" s="9"/>
      <c r="F8" s="19"/>
      <c r="G8" s="20"/>
      <c r="H8" s="9"/>
      <c r="I8" s="9"/>
      <c r="J8" s="9"/>
    </row>
    <row r="9" spans="1:10" ht="17.25" customHeight="1">
      <c r="A9" s="137" t="s">
        <v>9</v>
      </c>
      <c r="B9" s="138"/>
      <c r="C9" s="138"/>
      <c r="D9" s="138"/>
      <c r="E9" s="138"/>
      <c r="F9" s="138"/>
      <c r="G9" s="138"/>
      <c r="H9" s="138"/>
      <c r="I9" s="139"/>
      <c r="J9" s="86" t="s">
        <v>10</v>
      </c>
    </row>
    <row r="10" spans="1:10" ht="17.25" customHeight="1">
      <c r="A10" s="21" t="s">
        <v>11</v>
      </c>
      <c r="B10" s="9"/>
      <c r="C10" s="22"/>
      <c r="D10" s="22"/>
      <c r="E10" s="22"/>
      <c r="F10" s="22"/>
      <c r="G10" s="22"/>
      <c r="H10" s="22"/>
      <c r="I10" s="22"/>
      <c r="J10" s="132" t="s">
        <v>12</v>
      </c>
    </row>
    <row r="11" spans="1:10" ht="21" customHeight="1">
      <c r="A11" s="140" t="s">
        <v>13</v>
      </c>
      <c r="B11" s="141"/>
      <c r="C11" s="142"/>
      <c r="D11" s="24"/>
      <c r="E11" s="25"/>
      <c r="F11" s="26"/>
      <c r="H11" s="181" t="s">
        <v>85</v>
      </c>
      <c r="I11" s="122"/>
      <c r="J11" s="133"/>
    </row>
    <row r="12" spans="1:10" ht="17.25" customHeight="1">
      <c r="A12" s="27" t="s">
        <v>15</v>
      </c>
      <c r="B12" s="25"/>
      <c r="C12" s="28"/>
      <c r="D12" s="29"/>
      <c r="E12" s="30"/>
      <c r="F12" s="31"/>
      <c r="G12" s="32" t="s">
        <v>16</v>
      </c>
      <c r="H12" s="33"/>
      <c r="I12" s="88">
        <v>365</v>
      </c>
      <c r="J12" s="133"/>
    </row>
    <row r="13" spans="1:10" ht="17.25" customHeight="1">
      <c r="A13" s="34">
        <f>IF(G12="(KH)",(DATEDIF(D12,F12,"d")+1),(DATEDIF(D12,F12,"m")+IF(D12,1)))</f>
        <v>0</v>
      </c>
      <c r="B13" s="35"/>
      <c r="C13" s="36" t="str">
        <f>IF(G12="(KH)","hari","mth")</f>
        <v>mth</v>
      </c>
      <c r="D13" s="143" t="s">
        <v>84</v>
      </c>
      <c r="E13" s="143"/>
      <c r="F13" s="37">
        <f>IF(G12="SSM",(((DATEDIF(D12,F12,"d"))+IF(D12,1))/DAY(EOMONTH(D12,0))*(IF(OR($B$10="Bhg I",$B$10="Bhg II",$B$10="Bhg III"),((ROUND((($H$12)/$I12),5))*DAY(EOMONTH(D12,0))),((ROUND((($H$12)/$I$12),5))*DAY(EOMONTH(D12,0)))))),0)</f>
        <v>0</v>
      </c>
      <c r="G13" s="36"/>
      <c r="H13" s="38"/>
      <c r="I13" s="23"/>
      <c r="J13" s="133"/>
    </row>
    <row r="14" spans="1:10" ht="9.75" customHeight="1">
      <c r="A14" s="39"/>
      <c r="B14" s="40"/>
      <c r="C14" s="41"/>
      <c r="D14" s="42"/>
      <c r="E14" s="43"/>
      <c r="F14" s="44"/>
      <c r="G14" s="45"/>
      <c r="H14" s="46"/>
      <c r="I14" s="89"/>
      <c r="J14" s="134"/>
    </row>
    <row r="15" spans="1:10" ht="17.25" customHeight="1">
      <c r="A15" s="47"/>
      <c r="B15" s="47"/>
      <c r="C15" s="48"/>
      <c r="D15" s="49"/>
      <c r="E15" s="50"/>
      <c r="F15" s="51"/>
      <c r="G15" s="52"/>
      <c r="H15" s="53"/>
      <c r="I15" s="90"/>
      <c r="J15" s="91"/>
    </row>
    <row r="16" spans="1:10">
      <c r="A16" s="137" t="s">
        <v>17</v>
      </c>
      <c r="B16" s="138"/>
      <c r="C16" s="138"/>
      <c r="D16" s="138"/>
      <c r="E16" s="138"/>
      <c r="F16" s="138"/>
      <c r="G16" s="138"/>
      <c r="H16" s="138"/>
      <c r="I16" s="139"/>
      <c r="J16" s="86" t="s">
        <v>18</v>
      </c>
    </row>
    <row r="17" spans="1:10">
      <c r="A17" s="102" t="s">
        <v>11</v>
      </c>
      <c r="B17" s="9"/>
      <c r="C17" s="22"/>
      <c r="D17" s="22"/>
      <c r="E17" s="22"/>
      <c r="F17" s="22"/>
      <c r="G17" s="22"/>
      <c r="H17" s="22"/>
      <c r="I17" s="22"/>
      <c r="J17" s="132" t="s">
        <v>12</v>
      </c>
    </row>
    <row r="18" spans="1:10" ht="17.5" customHeight="1">
      <c r="A18" s="140" t="s">
        <v>13</v>
      </c>
      <c r="B18" s="141"/>
      <c r="C18" s="142"/>
      <c r="D18" s="24"/>
      <c r="E18" s="25"/>
      <c r="F18" s="26"/>
      <c r="H18" s="181" t="s">
        <v>85</v>
      </c>
      <c r="I18" s="87" t="s">
        <v>14</v>
      </c>
      <c r="J18" s="133"/>
    </row>
    <row r="19" spans="1:10">
      <c r="A19" s="27" t="s">
        <v>15</v>
      </c>
      <c r="B19" s="25"/>
      <c r="C19" s="28"/>
      <c r="D19" s="29"/>
      <c r="E19" s="30" t="s">
        <v>19</v>
      </c>
      <c r="F19" s="31"/>
      <c r="G19" s="32" t="s">
        <v>16</v>
      </c>
      <c r="H19" s="33"/>
      <c r="I19" s="88">
        <v>365</v>
      </c>
      <c r="J19" s="133"/>
    </row>
    <row r="20" spans="1:10">
      <c r="A20" s="34">
        <f>IF(G19="(KH)",(DATEDIF(D19,F19,"d")+1),(DATEDIF(D19,F19,"m")+IF(D19,1)))</f>
        <v>0</v>
      </c>
      <c r="B20" s="35"/>
      <c r="C20" s="36" t="str">
        <f>IF(G19="(KH)","hari","mth")</f>
        <v>mth</v>
      </c>
      <c r="D20" s="143" t="s">
        <v>84</v>
      </c>
      <c r="E20" s="143"/>
      <c r="F20" s="103">
        <f>IF(G19="SSM",(((DATEDIF(D19,F19,"d"))+IF(D19,1))/DAY(EOMONTH(D19,0))*(IF(OR($B$17="Bhg I",$B$17="Bhg II",$B$17="Bhg III"),((ROUND((($H$19-14)/$I19),5))*DAY(EOMONTH(D19,0))),((ROUND((($H$19)/$I$19),5))*DAY(EOMONTH(D19,0)))))),0)</f>
        <v>0</v>
      </c>
      <c r="G20" s="36"/>
      <c r="H20" s="38"/>
      <c r="I20" s="23"/>
      <c r="J20" s="133"/>
    </row>
    <row r="21" spans="1:10" ht="9" customHeight="1">
      <c r="A21" s="39"/>
      <c r="B21" s="40"/>
      <c r="C21" s="41"/>
      <c r="D21" s="42"/>
      <c r="E21" s="43"/>
      <c r="F21" s="44"/>
      <c r="G21" s="45"/>
      <c r="H21" s="46"/>
      <c r="I21" s="89"/>
      <c r="J21" s="134"/>
    </row>
    <row r="22" spans="1:10" ht="12" customHeight="1">
      <c r="A22" s="47"/>
      <c r="B22" s="47"/>
      <c r="C22" s="48"/>
      <c r="D22" s="49"/>
      <c r="E22" s="50"/>
      <c r="F22" s="51"/>
      <c r="G22" s="52"/>
      <c r="H22" s="53"/>
      <c r="I22" s="90"/>
      <c r="J22" s="91"/>
    </row>
    <row r="23" spans="1:10" ht="15.75" customHeight="1">
      <c r="A23" s="144" t="s">
        <v>86</v>
      </c>
      <c r="B23" s="145"/>
      <c r="C23" s="145"/>
      <c r="D23" s="146"/>
      <c r="E23" s="144" t="s">
        <v>20</v>
      </c>
      <c r="F23" s="145"/>
      <c r="G23" s="145"/>
      <c r="H23" s="145"/>
      <c r="I23" s="146"/>
      <c r="J23" s="135" t="s">
        <v>21</v>
      </c>
    </row>
    <row r="24" spans="1:10" ht="31.5">
      <c r="A24" s="54" t="s">
        <v>22</v>
      </c>
      <c r="B24" s="54" t="s">
        <v>23</v>
      </c>
      <c r="C24" s="54" t="s">
        <v>87</v>
      </c>
      <c r="D24" s="54" t="s">
        <v>24</v>
      </c>
      <c r="E24" s="55" t="s">
        <v>25</v>
      </c>
      <c r="F24" s="54" t="s">
        <v>26</v>
      </c>
      <c r="G24" s="54" t="s">
        <v>27</v>
      </c>
      <c r="H24" s="54" t="s">
        <v>28</v>
      </c>
      <c r="I24" s="54" t="s">
        <v>24</v>
      </c>
      <c r="J24" s="136"/>
    </row>
    <row r="25" spans="1:10">
      <c r="A25" s="126">
        <v>2020</v>
      </c>
      <c r="B25" s="127"/>
      <c r="C25" s="127"/>
      <c r="D25" s="127"/>
      <c r="E25" s="127"/>
      <c r="F25" s="127"/>
      <c r="G25" s="127"/>
      <c r="H25" s="127"/>
      <c r="I25" s="127"/>
      <c r="J25" s="128"/>
    </row>
    <row r="26" spans="1:10">
      <c r="A26" s="61"/>
      <c r="B26" s="57"/>
      <c r="C26" s="58"/>
      <c r="D26" s="59"/>
      <c r="E26" s="60"/>
      <c r="F26" s="63"/>
      <c r="G26" s="63"/>
      <c r="H26" s="62">
        <f t="shared" ref="H26:H37" si="0">((DATEDIF(F26,G26,"d"))+IF(F26,1))</f>
        <v>0</v>
      </c>
      <c r="I26" s="67">
        <f t="shared" ref="I26:I37" si="1">D26-H26</f>
        <v>0</v>
      </c>
      <c r="J26" s="12"/>
    </row>
    <row r="27" spans="1:10">
      <c r="A27" s="61"/>
      <c r="B27" s="64"/>
      <c r="C27" s="58"/>
      <c r="D27" s="59"/>
      <c r="E27" s="60"/>
      <c r="F27" s="63"/>
      <c r="G27" s="63"/>
      <c r="H27" s="62">
        <f t="shared" si="0"/>
        <v>0</v>
      </c>
      <c r="I27" s="67">
        <f t="shared" si="1"/>
        <v>0</v>
      </c>
      <c r="J27" s="94"/>
    </row>
    <row r="28" spans="1:10">
      <c r="A28" s="61"/>
      <c r="B28" s="57"/>
      <c r="C28" s="58"/>
      <c r="D28" s="59"/>
      <c r="E28" s="60"/>
      <c r="F28" s="63"/>
      <c r="G28" s="63"/>
      <c r="H28" s="62">
        <f t="shared" si="0"/>
        <v>0</v>
      </c>
      <c r="I28" s="67">
        <f t="shared" si="1"/>
        <v>0</v>
      </c>
      <c r="J28" s="93"/>
    </row>
    <row r="29" spans="1:10">
      <c r="A29" s="61"/>
      <c r="B29" s="57"/>
      <c r="C29" s="58"/>
      <c r="D29" s="59"/>
      <c r="E29" s="60"/>
      <c r="F29" s="61"/>
      <c r="G29" s="61"/>
      <c r="H29" s="62">
        <f t="shared" si="0"/>
        <v>0</v>
      </c>
      <c r="I29" s="67">
        <f t="shared" si="1"/>
        <v>0</v>
      </c>
      <c r="J29" s="93"/>
    </row>
    <row r="30" spans="1:10">
      <c r="A30" s="61"/>
      <c r="B30" s="57"/>
      <c r="C30" s="58"/>
      <c r="D30" s="59"/>
      <c r="E30" s="60"/>
      <c r="F30" s="63"/>
      <c r="G30" s="63"/>
      <c r="H30" s="62">
        <f t="shared" si="0"/>
        <v>0</v>
      </c>
      <c r="I30" s="67">
        <f t="shared" si="1"/>
        <v>0</v>
      </c>
      <c r="J30" s="95"/>
    </row>
    <row r="31" spans="1:10">
      <c r="A31" s="61"/>
      <c r="B31" s="57"/>
      <c r="C31" s="58"/>
      <c r="D31" s="59"/>
      <c r="E31" s="60"/>
      <c r="F31" s="61"/>
      <c r="G31" s="61"/>
      <c r="H31" s="62">
        <f t="shared" si="0"/>
        <v>0</v>
      </c>
      <c r="I31" s="67">
        <f t="shared" si="1"/>
        <v>0</v>
      </c>
      <c r="J31" s="93"/>
    </row>
    <row r="32" spans="1:10">
      <c r="A32" s="61"/>
      <c r="B32" s="57"/>
      <c r="C32" s="58"/>
      <c r="D32" s="59"/>
      <c r="E32" s="60"/>
      <c r="F32" s="63"/>
      <c r="G32" s="63"/>
      <c r="H32" s="62">
        <f t="shared" si="0"/>
        <v>0</v>
      </c>
      <c r="I32" s="67">
        <f t="shared" si="1"/>
        <v>0</v>
      </c>
      <c r="J32" s="93"/>
    </row>
    <row r="33" spans="1:10">
      <c r="A33" s="61"/>
      <c r="B33" s="64"/>
      <c r="C33" s="58"/>
      <c r="D33" s="59"/>
      <c r="E33" s="60"/>
      <c r="F33" s="61"/>
      <c r="G33" s="61"/>
      <c r="H33" s="62">
        <f t="shared" si="0"/>
        <v>0</v>
      </c>
      <c r="I33" s="67">
        <f t="shared" si="1"/>
        <v>0</v>
      </c>
      <c r="J33" s="94"/>
    </row>
    <row r="34" spans="1:10">
      <c r="A34" s="56"/>
      <c r="B34" s="57"/>
      <c r="C34" s="58"/>
      <c r="D34" s="59"/>
      <c r="E34" s="60"/>
      <c r="F34" s="61"/>
      <c r="G34" s="61"/>
      <c r="H34" s="62">
        <f t="shared" si="0"/>
        <v>0</v>
      </c>
      <c r="I34" s="67">
        <f t="shared" si="1"/>
        <v>0</v>
      </c>
      <c r="J34" s="93"/>
    </row>
    <row r="35" spans="1:10">
      <c r="A35" s="61"/>
      <c r="B35" s="57"/>
      <c r="C35" s="58"/>
      <c r="D35" s="59"/>
      <c r="E35" s="60"/>
      <c r="F35" s="63"/>
      <c r="G35" s="63"/>
      <c r="H35" s="62">
        <f t="shared" si="0"/>
        <v>0</v>
      </c>
      <c r="I35" s="67">
        <f t="shared" si="1"/>
        <v>0</v>
      </c>
      <c r="J35" s="92"/>
    </row>
    <row r="36" spans="1:10">
      <c r="A36" s="61"/>
      <c r="B36" s="57"/>
      <c r="C36" s="58"/>
      <c r="D36" s="59"/>
      <c r="E36" s="60"/>
      <c r="F36" s="61"/>
      <c r="G36" s="61"/>
      <c r="H36" s="62">
        <f t="shared" si="0"/>
        <v>0</v>
      </c>
      <c r="I36" s="67">
        <f t="shared" si="1"/>
        <v>0</v>
      </c>
      <c r="J36" s="93"/>
    </row>
    <row r="37" spans="1:10">
      <c r="A37" s="61"/>
      <c r="B37" s="57"/>
      <c r="C37" s="70"/>
      <c r="D37" s="68"/>
      <c r="E37" s="60"/>
      <c r="F37" s="63"/>
      <c r="G37" s="63"/>
      <c r="H37" s="62">
        <f t="shared" si="0"/>
        <v>0</v>
      </c>
      <c r="I37" s="67">
        <f t="shared" si="1"/>
        <v>0</v>
      </c>
      <c r="J37" s="92"/>
    </row>
    <row r="38" spans="1:10">
      <c r="A38" s="129">
        <v>2021</v>
      </c>
      <c r="B38" s="130"/>
      <c r="C38" s="130"/>
      <c r="D38" s="130"/>
      <c r="E38" s="130"/>
      <c r="F38" s="130"/>
      <c r="G38" s="130"/>
      <c r="H38" s="130"/>
      <c r="I38" s="130"/>
      <c r="J38" s="131"/>
    </row>
    <row r="39" spans="1:10">
      <c r="A39" s="69"/>
      <c r="B39" s="57"/>
      <c r="C39" s="70"/>
      <c r="D39" s="68"/>
      <c r="E39" s="60"/>
      <c r="F39" s="63"/>
      <c r="G39" s="63"/>
      <c r="H39" s="62">
        <f t="shared" ref="H39:H50" si="2">((DATEDIF(F39,G39,"d"))+IF(F39,1))</f>
        <v>0</v>
      </c>
      <c r="I39" s="67">
        <f t="shared" ref="I39:I50" si="3">D39-H39</f>
        <v>0</v>
      </c>
      <c r="J39" s="12"/>
    </row>
    <row r="40" spans="1:10">
      <c r="A40" s="69"/>
      <c r="B40" s="57"/>
      <c r="C40" s="70"/>
      <c r="D40" s="68"/>
      <c r="E40" s="60"/>
      <c r="F40" s="63"/>
      <c r="G40" s="63"/>
      <c r="H40" s="62">
        <f t="shared" si="2"/>
        <v>0</v>
      </c>
      <c r="I40" s="67">
        <f t="shared" si="3"/>
        <v>0</v>
      </c>
      <c r="J40" s="105"/>
    </row>
    <row r="41" spans="1:10">
      <c r="A41" s="69"/>
      <c r="B41" s="57"/>
      <c r="C41" s="70"/>
      <c r="D41" s="68"/>
      <c r="E41" s="60"/>
      <c r="F41" s="63"/>
      <c r="G41" s="63"/>
      <c r="H41" s="62">
        <f t="shared" si="2"/>
        <v>0</v>
      </c>
      <c r="I41" s="67">
        <f t="shared" si="3"/>
        <v>0</v>
      </c>
      <c r="J41" s="93"/>
    </row>
    <row r="42" spans="1:10">
      <c r="A42" s="69"/>
      <c r="B42" s="57"/>
      <c r="C42" s="66"/>
      <c r="D42" s="68"/>
      <c r="E42" s="60"/>
      <c r="F42" s="63"/>
      <c r="G42" s="63"/>
      <c r="H42" s="62">
        <f t="shared" si="2"/>
        <v>0</v>
      </c>
      <c r="I42" s="67">
        <f t="shared" si="3"/>
        <v>0</v>
      </c>
      <c r="J42" s="93"/>
    </row>
    <row r="43" spans="1:10">
      <c r="A43" s="69"/>
      <c r="B43" s="57"/>
      <c r="C43" s="70"/>
      <c r="D43" s="68"/>
      <c r="E43" s="60"/>
      <c r="F43" s="63"/>
      <c r="G43" s="63"/>
      <c r="H43" s="62">
        <f t="shared" si="2"/>
        <v>0</v>
      </c>
      <c r="I43" s="67">
        <f t="shared" si="3"/>
        <v>0</v>
      </c>
      <c r="J43" s="95"/>
    </row>
    <row r="44" spans="1:10">
      <c r="A44" s="69"/>
      <c r="B44" s="57"/>
      <c r="C44" s="70"/>
      <c r="D44" s="68"/>
      <c r="E44" s="60"/>
      <c r="F44" s="63"/>
      <c r="G44" s="63"/>
      <c r="H44" s="62">
        <f t="shared" si="2"/>
        <v>0</v>
      </c>
      <c r="I44" s="67">
        <f t="shared" si="3"/>
        <v>0</v>
      </c>
      <c r="J44" s="93"/>
    </row>
    <row r="45" spans="1:10">
      <c r="A45" s="69"/>
      <c r="B45" s="57"/>
      <c r="C45" s="70"/>
      <c r="D45" s="68"/>
      <c r="E45" s="60"/>
      <c r="F45" s="63"/>
      <c r="G45" s="63"/>
      <c r="H45" s="62">
        <f t="shared" si="2"/>
        <v>0</v>
      </c>
      <c r="I45" s="67">
        <f t="shared" si="3"/>
        <v>0</v>
      </c>
      <c r="J45" s="93"/>
    </row>
    <row r="46" spans="1:10">
      <c r="A46" s="69"/>
      <c r="B46" s="57"/>
      <c r="C46" s="70"/>
      <c r="D46" s="68"/>
      <c r="E46" s="60"/>
      <c r="F46" s="63"/>
      <c r="G46" s="63"/>
      <c r="H46" s="62">
        <f t="shared" si="2"/>
        <v>0</v>
      </c>
      <c r="I46" s="67">
        <f t="shared" si="3"/>
        <v>0</v>
      </c>
      <c r="J46" s="106"/>
    </row>
    <row r="47" spans="1:10">
      <c r="A47" s="78"/>
      <c r="B47" s="57"/>
      <c r="C47" s="70"/>
      <c r="D47" s="68"/>
      <c r="E47" s="60"/>
      <c r="F47" s="63"/>
      <c r="G47" s="63"/>
      <c r="H47" s="62">
        <f t="shared" si="2"/>
        <v>0</v>
      </c>
      <c r="I47" s="67">
        <f t="shared" si="3"/>
        <v>0</v>
      </c>
      <c r="J47" s="93"/>
    </row>
    <row r="48" spans="1:10">
      <c r="A48" s="69"/>
      <c r="B48" s="57"/>
      <c r="C48" s="70"/>
      <c r="D48" s="68"/>
      <c r="E48" s="60"/>
      <c r="F48" s="63"/>
      <c r="G48" s="63"/>
      <c r="H48" s="62">
        <f t="shared" si="2"/>
        <v>0</v>
      </c>
      <c r="I48" s="67">
        <f t="shared" si="3"/>
        <v>0</v>
      </c>
      <c r="J48" s="92"/>
    </row>
    <row r="49" spans="1:10">
      <c r="A49" s="69"/>
      <c r="B49" s="57"/>
      <c r="C49" s="70"/>
      <c r="D49" s="68"/>
      <c r="E49" s="60"/>
      <c r="F49" s="63"/>
      <c r="G49" s="63"/>
      <c r="H49" s="62">
        <f t="shared" si="2"/>
        <v>0</v>
      </c>
      <c r="I49" s="67">
        <f t="shared" si="3"/>
        <v>0</v>
      </c>
      <c r="J49" s="93"/>
    </row>
    <row r="50" spans="1:10">
      <c r="A50" s="69"/>
      <c r="B50" s="57"/>
      <c r="C50" s="70"/>
      <c r="D50" s="68"/>
      <c r="E50" s="60"/>
      <c r="F50" s="63"/>
      <c r="G50" s="63"/>
      <c r="H50" s="62">
        <f t="shared" si="2"/>
        <v>0</v>
      </c>
      <c r="I50" s="67">
        <f t="shared" si="3"/>
        <v>0</v>
      </c>
      <c r="J50" s="92"/>
    </row>
    <row r="51" spans="1:10">
      <c r="A51" s="126">
        <v>2022</v>
      </c>
      <c r="B51" s="127"/>
      <c r="C51" s="127"/>
      <c r="D51" s="127"/>
      <c r="E51" s="127"/>
      <c r="F51" s="127"/>
      <c r="G51" s="127"/>
      <c r="H51" s="127"/>
      <c r="I51" s="127"/>
      <c r="J51" s="128"/>
    </row>
    <row r="52" spans="1:10">
      <c r="A52" s="61"/>
      <c r="B52" s="57"/>
      <c r="C52" s="70"/>
      <c r="D52" s="67"/>
      <c r="E52" s="60"/>
      <c r="F52" s="63"/>
      <c r="G52" s="63"/>
      <c r="H52" s="62">
        <f t="shared" ref="H52:H63" si="4">((DATEDIF(F52,G52,"d"))+IF(F52,1))</f>
        <v>0</v>
      </c>
      <c r="I52" s="67">
        <f t="shared" ref="I52:I63" si="5">D52-H52</f>
        <v>0</v>
      </c>
      <c r="J52" s="12"/>
    </row>
    <row r="53" spans="1:10">
      <c r="A53" s="61"/>
      <c r="B53" s="57"/>
      <c r="C53" s="70"/>
      <c r="D53" s="68"/>
      <c r="E53" s="60"/>
      <c r="F53" s="63"/>
      <c r="G53" s="63"/>
      <c r="H53" s="62">
        <f t="shared" si="4"/>
        <v>0</v>
      </c>
      <c r="I53" s="68">
        <f t="shared" si="5"/>
        <v>0</v>
      </c>
      <c r="J53" s="105"/>
    </row>
    <row r="54" spans="1:10">
      <c r="A54" s="61"/>
      <c r="B54" s="57"/>
      <c r="C54" s="70"/>
      <c r="D54" s="68"/>
      <c r="E54" s="60"/>
      <c r="F54" s="63"/>
      <c r="G54" s="63"/>
      <c r="H54" s="62">
        <f t="shared" si="4"/>
        <v>0</v>
      </c>
      <c r="I54" s="68">
        <f t="shared" si="5"/>
        <v>0</v>
      </c>
      <c r="J54" s="93"/>
    </row>
    <row r="55" spans="1:10">
      <c r="A55" s="61"/>
      <c r="B55" s="57"/>
      <c r="C55" s="70"/>
      <c r="D55" s="68"/>
      <c r="E55" s="60"/>
      <c r="F55" s="63"/>
      <c r="G55" s="63"/>
      <c r="H55" s="62">
        <f t="shared" si="4"/>
        <v>0</v>
      </c>
      <c r="I55" s="68">
        <f t="shared" si="5"/>
        <v>0</v>
      </c>
      <c r="J55" s="93"/>
    </row>
    <row r="56" spans="1:10">
      <c r="A56" s="61"/>
      <c r="B56" s="57"/>
      <c r="C56" s="70"/>
      <c r="D56" s="68"/>
      <c r="E56" s="60"/>
      <c r="F56" s="63"/>
      <c r="G56" s="63"/>
      <c r="H56" s="62">
        <f>((DATEDIF(F56,G56,"d"))+IF(F56,1))</f>
        <v>0</v>
      </c>
      <c r="I56" s="68">
        <f t="shared" si="5"/>
        <v>0</v>
      </c>
      <c r="J56" s="95"/>
    </row>
    <row r="57" spans="1:10">
      <c r="A57" s="61"/>
      <c r="B57" s="57"/>
      <c r="C57" s="70"/>
      <c r="D57" s="68"/>
      <c r="E57" s="60"/>
      <c r="F57" s="63"/>
      <c r="G57" s="63"/>
      <c r="H57" s="62">
        <f t="shared" si="4"/>
        <v>0</v>
      </c>
      <c r="I57" s="68">
        <f t="shared" si="5"/>
        <v>0</v>
      </c>
      <c r="J57" s="93"/>
    </row>
    <row r="58" spans="1:10">
      <c r="A58" s="61"/>
      <c r="B58" s="57"/>
      <c r="C58" s="70"/>
      <c r="D58" s="68"/>
      <c r="E58" s="60"/>
      <c r="F58" s="63"/>
      <c r="G58" s="63"/>
      <c r="H58" s="62">
        <f t="shared" si="4"/>
        <v>0</v>
      </c>
      <c r="I58" s="68">
        <f t="shared" si="5"/>
        <v>0</v>
      </c>
      <c r="J58" s="93"/>
    </row>
    <row r="59" spans="1:10">
      <c r="A59" s="61"/>
      <c r="B59" s="57"/>
      <c r="C59" s="70"/>
      <c r="D59" s="68"/>
      <c r="E59" s="60"/>
      <c r="F59" s="63"/>
      <c r="G59" s="63"/>
      <c r="H59" s="62">
        <f t="shared" si="4"/>
        <v>0</v>
      </c>
      <c r="I59" s="68">
        <f t="shared" si="5"/>
        <v>0</v>
      </c>
      <c r="J59" s="106"/>
    </row>
    <row r="60" spans="1:10">
      <c r="A60" s="56"/>
      <c r="B60" s="57"/>
      <c r="C60" s="70"/>
      <c r="D60" s="68"/>
      <c r="E60" s="60"/>
      <c r="F60" s="63"/>
      <c r="G60" s="63"/>
      <c r="H60" s="62">
        <f t="shared" si="4"/>
        <v>0</v>
      </c>
      <c r="I60" s="68">
        <f t="shared" si="5"/>
        <v>0</v>
      </c>
      <c r="J60" s="93"/>
    </row>
    <row r="61" spans="1:10">
      <c r="A61" s="61"/>
      <c r="B61" s="57"/>
      <c r="C61" s="70"/>
      <c r="D61" s="67"/>
      <c r="E61" s="60"/>
      <c r="F61" s="63"/>
      <c r="G61" s="63"/>
      <c r="H61" s="62">
        <f t="shared" si="4"/>
        <v>0</v>
      </c>
      <c r="I61" s="67">
        <f t="shared" si="5"/>
        <v>0</v>
      </c>
      <c r="J61" s="92"/>
    </row>
    <row r="62" spans="1:10">
      <c r="A62" s="61"/>
      <c r="B62" s="57"/>
      <c r="C62" s="70"/>
      <c r="D62" s="68"/>
      <c r="E62" s="60"/>
      <c r="F62" s="63"/>
      <c r="G62" s="63"/>
      <c r="H62" s="62">
        <f t="shared" si="4"/>
        <v>0</v>
      </c>
      <c r="I62" s="68">
        <f t="shared" si="5"/>
        <v>0</v>
      </c>
      <c r="J62" s="93"/>
    </row>
    <row r="63" spans="1:10">
      <c r="A63" s="61"/>
      <c r="B63" s="64"/>
      <c r="C63" s="70"/>
      <c r="D63" s="67"/>
      <c r="E63" s="60"/>
      <c r="F63" s="63"/>
      <c r="G63" s="63"/>
      <c r="H63" s="62">
        <f t="shared" si="4"/>
        <v>0</v>
      </c>
      <c r="I63" s="67">
        <f t="shared" si="5"/>
        <v>0</v>
      </c>
      <c r="J63" s="92"/>
    </row>
    <row r="64" spans="1:10">
      <c r="A64" s="126">
        <v>2023</v>
      </c>
      <c r="B64" s="127"/>
      <c r="C64" s="127"/>
      <c r="D64" s="127"/>
      <c r="E64" s="127"/>
      <c r="F64" s="127"/>
      <c r="G64" s="127"/>
      <c r="H64" s="127"/>
      <c r="I64" s="127"/>
      <c r="J64" s="128"/>
    </row>
    <row r="65" spans="1:10">
      <c r="A65" s="61"/>
      <c r="B65" s="57"/>
      <c r="C65" s="66"/>
      <c r="D65" s="67"/>
      <c r="E65" s="60"/>
      <c r="F65" s="63"/>
      <c r="G65" s="63"/>
      <c r="H65" s="62">
        <f t="shared" ref="H65:H76" si="6">((DATEDIF(F65,G65,"d"))+IF(F65,1))</f>
        <v>0</v>
      </c>
      <c r="I65" s="67">
        <f t="shared" ref="I65:I76" si="7">D65-H65</f>
        <v>0</v>
      </c>
      <c r="J65" s="12"/>
    </row>
    <row r="66" spans="1:10">
      <c r="A66" s="61"/>
      <c r="B66" s="57"/>
      <c r="C66" s="66"/>
      <c r="D66" s="68"/>
      <c r="E66" s="60"/>
      <c r="F66" s="63"/>
      <c r="G66" s="63"/>
      <c r="H66" s="62">
        <f t="shared" si="6"/>
        <v>0</v>
      </c>
      <c r="I66" s="68">
        <f t="shared" si="7"/>
        <v>0</v>
      </c>
      <c r="J66" s="105"/>
    </row>
    <row r="67" spans="1:10">
      <c r="A67" s="61"/>
      <c r="B67" s="57"/>
      <c r="C67" s="70"/>
      <c r="D67" s="68"/>
      <c r="E67" s="60"/>
      <c r="F67" s="63"/>
      <c r="G67" s="63"/>
      <c r="H67" s="62">
        <f t="shared" si="6"/>
        <v>0</v>
      </c>
      <c r="I67" s="68">
        <f t="shared" si="7"/>
        <v>0</v>
      </c>
      <c r="J67" s="93"/>
    </row>
    <row r="68" spans="1:10">
      <c r="A68" s="61"/>
      <c r="B68" s="57"/>
      <c r="C68" s="70"/>
      <c r="D68" s="68"/>
      <c r="E68" s="60"/>
      <c r="F68" s="63"/>
      <c r="G68" s="63"/>
      <c r="H68" s="62">
        <f t="shared" si="6"/>
        <v>0</v>
      </c>
      <c r="I68" s="68">
        <f t="shared" si="7"/>
        <v>0</v>
      </c>
      <c r="J68" s="93"/>
    </row>
    <row r="69" spans="1:10">
      <c r="A69" s="61"/>
      <c r="B69" s="57"/>
      <c r="C69" s="70"/>
      <c r="D69" s="68"/>
      <c r="E69" s="60"/>
      <c r="F69" s="63"/>
      <c r="G69" s="63"/>
      <c r="H69" s="62">
        <f t="shared" si="6"/>
        <v>0</v>
      </c>
      <c r="I69" s="68">
        <f t="shared" si="7"/>
        <v>0</v>
      </c>
      <c r="J69" s="95"/>
    </row>
    <row r="70" spans="1:10">
      <c r="A70" s="61"/>
      <c r="B70" s="57"/>
      <c r="C70" s="70"/>
      <c r="D70" s="68"/>
      <c r="E70" s="60"/>
      <c r="F70" s="63"/>
      <c r="G70" s="63"/>
      <c r="H70" s="62">
        <f t="shared" si="6"/>
        <v>0</v>
      </c>
      <c r="I70" s="68">
        <f t="shared" si="7"/>
        <v>0</v>
      </c>
      <c r="J70" s="93"/>
    </row>
    <row r="71" spans="1:10">
      <c r="A71" s="61"/>
      <c r="B71" s="57"/>
      <c r="C71" s="70"/>
      <c r="D71" s="68"/>
      <c r="E71" s="60"/>
      <c r="F71" s="63"/>
      <c r="G71" s="63"/>
      <c r="H71" s="62">
        <f t="shared" si="6"/>
        <v>0</v>
      </c>
      <c r="I71" s="68">
        <f t="shared" si="7"/>
        <v>0</v>
      </c>
      <c r="J71" s="93"/>
    </row>
    <row r="72" spans="1:10">
      <c r="A72" s="61"/>
      <c r="B72" s="57"/>
      <c r="C72" s="70"/>
      <c r="D72" s="68"/>
      <c r="E72" s="60"/>
      <c r="F72" s="63"/>
      <c r="G72" s="63"/>
      <c r="H72" s="62">
        <f t="shared" si="6"/>
        <v>0</v>
      </c>
      <c r="I72" s="68">
        <f t="shared" si="7"/>
        <v>0</v>
      </c>
      <c r="J72" s="106"/>
    </row>
    <row r="73" spans="1:10">
      <c r="A73" s="56"/>
      <c r="B73" s="57"/>
      <c r="C73" s="70"/>
      <c r="D73" s="68"/>
      <c r="E73" s="60"/>
      <c r="F73" s="63"/>
      <c r="G73" s="63"/>
      <c r="H73" s="62">
        <f t="shared" si="6"/>
        <v>0</v>
      </c>
      <c r="I73" s="68">
        <f t="shared" si="7"/>
        <v>0</v>
      </c>
      <c r="J73" s="93"/>
    </row>
    <row r="74" spans="1:10">
      <c r="A74" s="61"/>
      <c r="B74" s="57"/>
      <c r="C74" s="70"/>
      <c r="D74" s="68"/>
      <c r="E74" s="60"/>
      <c r="F74" s="63"/>
      <c r="G74" s="63"/>
      <c r="H74" s="62">
        <f t="shared" si="6"/>
        <v>0</v>
      </c>
      <c r="I74" s="68">
        <f t="shared" si="7"/>
        <v>0</v>
      </c>
      <c r="J74" s="92"/>
    </row>
    <row r="75" spans="1:10">
      <c r="A75" s="61"/>
      <c r="B75" s="57"/>
      <c r="C75" s="66"/>
      <c r="D75" s="68"/>
      <c r="E75" s="60"/>
      <c r="F75" s="63"/>
      <c r="G75" s="63"/>
      <c r="H75" s="62">
        <f t="shared" si="6"/>
        <v>0</v>
      </c>
      <c r="I75" s="68">
        <f t="shared" si="7"/>
        <v>0</v>
      </c>
      <c r="J75" s="93"/>
    </row>
    <row r="76" spans="1:10">
      <c r="A76" s="61"/>
      <c r="B76" s="57"/>
      <c r="C76" s="70"/>
      <c r="D76" s="68"/>
      <c r="E76" s="60"/>
      <c r="F76" s="63"/>
      <c r="G76" s="63"/>
      <c r="H76" s="62">
        <f t="shared" si="6"/>
        <v>0</v>
      </c>
      <c r="I76" s="68">
        <f t="shared" si="7"/>
        <v>0</v>
      </c>
      <c r="J76" s="93"/>
    </row>
  </sheetData>
  <mergeCells count="26">
    <mergeCell ref="A11:C11"/>
    <mergeCell ref="D13:E13"/>
    <mergeCell ref="H6:I6"/>
    <mergeCell ref="H7:I7"/>
    <mergeCell ref="B3:G3"/>
    <mergeCell ref="H3:I3"/>
    <mergeCell ref="B4:E4"/>
    <mergeCell ref="H4:I4"/>
    <mergeCell ref="B5:E5"/>
    <mergeCell ref="H5:I5"/>
    <mergeCell ref="A1:E1"/>
    <mergeCell ref="A25:J25"/>
    <mergeCell ref="A38:J38"/>
    <mergeCell ref="A51:J51"/>
    <mergeCell ref="A64:J64"/>
    <mergeCell ref="J10:J14"/>
    <mergeCell ref="J17:J21"/>
    <mergeCell ref="J23:J24"/>
    <mergeCell ref="A16:I16"/>
    <mergeCell ref="A18:C18"/>
    <mergeCell ref="D20:E20"/>
    <mergeCell ref="A23:D23"/>
    <mergeCell ref="E23:I23"/>
    <mergeCell ref="B6:E6"/>
    <mergeCell ref="B7:E7"/>
    <mergeCell ref="A9:I9"/>
  </mergeCells>
  <conditionalFormatting sqref="H11">
    <cfRule type="cellIs" dxfId="3" priority="3" operator="lessThan">
      <formula>0</formula>
    </cfRule>
  </conditionalFormatting>
  <conditionalFormatting sqref="H18">
    <cfRule type="cellIs" dxfId="2" priority="1" operator="lessThan">
      <formula>0</formula>
    </cfRule>
  </conditionalFormatting>
  <dataValidations count="9">
    <dataValidation type="list" allowBlank="1" showInputMessage="1" showErrorMessage="1" sqref="J7" xr:uid="{00000000-0002-0000-0000-000000000000}">
      <formula1>"50 HARI,34 HARI,30 HARI,27 HARI"</formula1>
    </dataValidation>
    <dataValidation type="list" allowBlank="1" showInputMessage="1" showErrorMessage="1" sqref="B10" xr:uid="{00000000-0002-0000-0000-000001000000}">
      <formula1>"Bhg I, Bhg II, Bhg III, Bhg IV, Bhg V"</formula1>
    </dataValidation>
    <dataValidation type="list" allowBlank="1" showInputMessage="1" showErrorMessage="1" sqref="G12 G19" xr:uid="{00000000-0002-0000-0000-000002000000}">
      <formula1>"SSM"</formula1>
    </dataValidation>
    <dataValidation type="list" allowBlank="1" showInputMessage="1" showErrorMessage="1" sqref="H12 H19" xr:uid="{00000000-0002-0000-0000-000003000000}">
      <formula1>"50,42,34,26,30,24,27,22"</formula1>
    </dataValidation>
    <dataValidation type="list" allowBlank="1" showInputMessage="1" showErrorMessage="1" sqref="I12 I19" xr:uid="{00000000-0002-0000-0000-000004000000}">
      <formula1>"366,365"</formula1>
    </dataValidation>
    <dataValidation type="list" allowBlank="1" showInputMessage="1" showErrorMessage="1" sqref="B17" xr:uid="{00000000-0002-0000-0000-000005000000}">
      <formula1>"BHG I,BHG II,BHG III,BHG IV,BHG V"</formula1>
    </dataValidation>
    <dataValidation type="list" allowBlank="1" showInputMessage="1" showErrorMessage="1" sqref="E26:E37 E39:E50 E52:E63 E65:E76" xr:uid="{00000000-0002-0000-0000-000006000000}">
      <formula1>"CT,CT/CM,CSDS,CTG,CB,LDP,CMP,CKMSI,CKH,CP"</formula1>
    </dataValidation>
    <dataValidation type="list" allowBlank="1" showInputMessage="1" showErrorMessage="1" sqref="E10:E12 E14:E15 E17:E19 E21:E22" xr:uid="{00000000-0002-0000-0000-000007000000}">
      <formula1>"CT,CSDS,CTG,CSM,CB,LDP,CMP,CKMSI,CKH"</formula1>
    </dataValidation>
    <dataValidation type="list" allowBlank="1" showInputMessage="1" showErrorMessage="1" sqref="J5:J6" xr:uid="{00000000-0002-0000-0000-000008000000}">
      <formula1>"42 HARI,26 HARI,24 HARI,22 HARI"</formula1>
    </dataValidation>
  </dataValidations>
  <pageMargins left="0.47916666666666702" right="0.34375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84"/>
  <sheetViews>
    <sheetView showWhiteSpace="0" view="pageLayout" zoomScale="110" zoomScaleNormal="100" zoomScalePageLayoutView="110" workbookViewId="0">
      <selection activeCell="K6" sqref="K6"/>
    </sheetView>
  </sheetViews>
  <sheetFormatPr defaultColWidth="9" defaultRowHeight="14.5"/>
  <cols>
    <col min="1" max="1" width="9.26953125" customWidth="1"/>
    <col min="2" max="2" width="6.7265625" customWidth="1"/>
    <col min="3" max="3" width="8.08984375" customWidth="1"/>
    <col min="4" max="4" width="8.81640625" customWidth="1"/>
    <col min="5" max="5" width="6.453125" customWidth="1"/>
    <col min="6" max="6" width="9.81640625" customWidth="1"/>
    <col min="7" max="7" width="10.26953125" customWidth="1"/>
    <col min="8" max="8" width="8.26953125" customWidth="1"/>
    <col min="9" max="9" width="9.54296875" customWidth="1"/>
    <col min="10" max="10" width="19.81640625" customWidth="1"/>
    <col min="11" max="11" width="12.7265625" customWidth="1"/>
  </cols>
  <sheetData>
    <row r="1" spans="1:10">
      <c r="A1" s="176" t="s">
        <v>98</v>
      </c>
      <c r="B1" s="7"/>
      <c r="C1" s="7"/>
      <c r="D1" s="8"/>
      <c r="E1" s="8"/>
      <c r="F1" s="9"/>
      <c r="G1" s="10"/>
      <c r="H1" s="9"/>
      <c r="I1" s="9"/>
      <c r="J1" s="80"/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7" customHeight="1">
      <c r="A3" s="11" t="s">
        <v>0</v>
      </c>
      <c r="B3" s="161" t="s">
        <v>29</v>
      </c>
      <c r="C3" s="162"/>
      <c r="D3" s="162"/>
      <c r="E3" s="162"/>
      <c r="F3" s="162"/>
      <c r="G3" s="163"/>
      <c r="H3" s="154" t="s">
        <v>89</v>
      </c>
      <c r="I3" s="154"/>
      <c r="J3" s="81" t="s">
        <v>30</v>
      </c>
    </row>
    <row r="4" spans="1:10" ht="24">
      <c r="A4" s="13" t="s">
        <v>1</v>
      </c>
      <c r="B4" s="164" t="s">
        <v>31</v>
      </c>
      <c r="C4" s="155"/>
      <c r="D4" s="155"/>
      <c r="E4" s="155"/>
      <c r="F4" s="14" t="s">
        <v>2</v>
      </c>
      <c r="G4" s="15" t="s">
        <v>32</v>
      </c>
      <c r="H4" s="156" t="s">
        <v>3</v>
      </c>
      <c r="I4" s="156"/>
      <c r="J4" s="107" t="s">
        <v>33</v>
      </c>
    </row>
    <row r="5" spans="1:10" ht="36">
      <c r="A5" s="13" t="s">
        <v>4</v>
      </c>
      <c r="B5" s="147" t="s">
        <v>34</v>
      </c>
      <c r="C5" s="147"/>
      <c r="D5" s="147"/>
      <c r="E5" s="147"/>
      <c r="F5" s="16" t="s">
        <v>5</v>
      </c>
      <c r="G5" s="17" t="s">
        <v>35</v>
      </c>
      <c r="H5" s="119" t="s">
        <v>90</v>
      </c>
      <c r="I5" s="81" t="s">
        <v>36</v>
      </c>
      <c r="J5" s="82"/>
    </row>
    <row r="6" spans="1:10" ht="27" customHeight="1">
      <c r="A6" s="13" t="s">
        <v>6</v>
      </c>
      <c r="B6" s="147" t="s">
        <v>37</v>
      </c>
      <c r="C6" s="147"/>
      <c r="D6" s="147"/>
      <c r="E6" s="147"/>
      <c r="F6" s="16" t="s">
        <v>5</v>
      </c>
      <c r="G6" s="17" t="s">
        <v>38</v>
      </c>
      <c r="H6" s="119" t="s">
        <v>90</v>
      </c>
      <c r="I6" s="81" t="s">
        <v>36</v>
      </c>
      <c r="J6" s="83"/>
    </row>
    <row r="7" spans="1:10" ht="24">
      <c r="A7" s="16" t="s">
        <v>7</v>
      </c>
      <c r="B7" s="148" t="s">
        <v>39</v>
      </c>
      <c r="C7" s="148"/>
      <c r="D7" s="148"/>
      <c r="E7" s="148"/>
      <c r="F7" s="18" t="s">
        <v>8</v>
      </c>
      <c r="G7" s="17" t="s">
        <v>40</v>
      </c>
      <c r="H7" s="119" t="s">
        <v>90</v>
      </c>
      <c r="I7" s="84" t="s">
        <v>41</v>
      </c>
      <c r="J7" s="85"/>
    </row>
    <row r="8" spans="1:10" ht="9.75" customHeight="1">
      <c r="A8" s="9"/>
      <c r="B8" s="9"/>
      <c r="C8" s="9"/>
      <c r="D8" s="9"/>
      <c r="E8" s="9"/>
      <c r="F8" s="19"/>
      <c r="G8" s="20"/>
      <c r="H8" s="9"/>
      <c r="I8" s="9"/>
      <c r="J8" s="9"/>
    </row>
    <row r="9" spans="1:10" ht="17.25" customHeight="1">
      <c r="A9" s="137" t="s">
        <v>9</v>
      </c>
      <c r="B9" s="138"/>
      <c r="C9" s="138"/>
      <c r="D9" s="138"/>
      <c r="E9" s="138"/>
      <c r="F9" s="138"/>
      <c r="G9" s="138"/>
      <c r="H9" s="138"/>
      <c r="I9" s="139"/>
      <c r="J9" s="86" t="s">
        <v>10</v>
      </c>
    </row>
    <row r="10" spans="1:10" ht="17.25" customHeight="1">
      <c r="A10" s="21" t="s">
        <v>11</v>
      </c>
      <c r="B10" s="9" t="s">
        <v>81</v>
      </c>
      <c r="C10" s="22"/>
      <c r="D10" s="22"/>
      <c r="E10" s="22"/>
      <c r="F10" s="22"/>
      <c r="G10" s="22"/>
      <c r="H10" s="22"/>
      <c r="I10" s="22"/>
      <c r="J10" s="157" t="s">
        <v>12</v>
      </c>
    </row>
    <row r="11" spans="1:10" ht="26" customHeight="1">
      <c r="A11" s="140" t="s">
        <v>13</v>
      </c>
      <c r="B11" s="141"/>
      <c r="C11" s="142"/>
      <c r="D11" s="24"/>
      <c r="E11" s="25"/>
      <c r="F11" s="26"/>
      <c r="G11" s="26"/>
      <c r="H11" s="120" t="s">
        <v>91</v>
      </c>
      <c r="I11" s="87" t="s">
        <v>14</v>
      </c>
      <c r="J11" s="133"/>
    </row>
    <row r="12" spans="1:10" ht="17.25" customHeight="1">
      <c r="A12" s="27" t="s">
        <v>15</v>
      </c>
      <c r="B12" s="25"/>
      <c r="C12" s="28"/>
      <c r="D12" s="29">
        <v>43723</v>
      </c>
      <c r="E12" s="30"/>
      <c r="F12" s="31">
        <v>43738</v>
      </c>
      <c r="G12" s="32" t="s">
        <v>16</v>
      </c>
      <c r="H12" s="33">
        <v>42</v>
      </c>
      <c r="I12" s="88">
        <v>365</v>
      </c>
      <c r="J12" s="133"/>
    </row>
    <row r="13" spans="1:10" ht="17.25" customHeight="1">
      <c r="A13" s="34">
        <f>IF(G12="(KH)",(DATEDIF(D12,F12,"d")+1),(DATEDIF(D12,F12,"m")+IF(D12,1)))</f>
        <v>1</v>
      </c>
      <c r="B13" s="35"/>
      <c r="C13" s="36" t="str">
        <f>IF(G12="(KH)","hari","mth")</f>
        <v>mth</v>
      </c>
      <c r="D13" s="158" t="s">
        <v>84</v>
      </c>
      <c r="E13" s="159"/>
      <c r="F13" s="37">
        <f>IF(G12="SSM",(((DATEDIF(D12,F12,"d"))+IF(D12,1))/DAY(EOMONTH(D12,0))*(IF(OR($B$10="Bhg I",$B$10="Bhg II",$B$10="Bhg III"),((ROUND((($H$12)/$I12),5))*DAY(EOMONTH(D12,0))),((ROUND((($H$12)/$I$12),5))*DAY(EOMONTH(D12,0)))))),0)</f>
        <v>1.8411200000000001</v>
      </c>
      <c r="G13" s="36"/>
      <c r="H13" s="38"/>
      <c r="I13" s="23"/>
      <c r="J13" s="133"/>
    </row>
    <row r="14" spans="1:10" ht="9.75" customHeight="1">
      <c r="A14" s="39"/>
      <c r="B14" s="40"/>
      <c r="C14" s="41"/>
      <c r="D14" s="42"/>
      <c r="E14" s="43"/>
      <c r="F14" s="44"/>
      <c r="G14" s="45"/>
      <c r="H14" s="46"/>
      <c r="I14" s="89"/>
      <c r="J14" s="134"/>
    </row>
    <row r="15" spans="1:10" ht="17.25" customHeight="1">
      <c r="A15" s="47"/>
      <c r="B15" s="47"/>
      <c r="C15" s="48"/>
      <c r="D15" s="49"/>
      <c r="E15" s="50"/>
      <c r="F15" s="51"/>
      <c r="G15" s="52"/>
      <c r="H15" s="53"/>
      <c r="I15" s="90"/>
      <c r="J15" s="91"/>
    </row>
    <row r="16" spans="1:10">
      <c r="A16" s="137" t="s">
        <v>17</v>
      </c>
      <c r="B16" s="138"/>
      <c r="C16" s="138"/>
      <c r="D16" s="138"/>
      <c r="E16" s="138"/>
      <c r="F16" s="138"/>
      <c r="G16" s="138"/>
      <c r="H16" s="138"/>
      <c r="I16" s="139"/>
      <c r="J16" s="86" t="s">
        <v>18</v>
      </c>
    </row>
    <row r="17" spans="1:10">
      <c r="A17" s="102" t="s">
        <v>11</v>
      </c>
      <c r="B17" s="9" t="s">
        <v>42</v>
      </c>
      <c r="C17" s="22"/>
      <c r="D17" s="22"/>
      <c r="E17" s="22"/>
      <c r="F17" s="22"/>
      <c r="G17" s="22"/>
      <c r="H17" s="22"/>
      <c r="I17" s="22"/>
      <c r="J17" s="132" t="s">
        <v>12</v>
      </c>
    </row>
    <row r="18" spans="1:10" ht="19" customHeight="1">
      <c r="A18" s="140" t="s">
        <v>13</v>
      </c>
      <c r="B18" s="141"/>
      <c r="C18" s="142"/>
      <c r="D18" s="24"/>
      <c r="E18" s="25"/>
      <c r="F18" s="26"/>
      <c r="G18" s="26"/>
      <c r="H18" s="120" t="s">
        <v>91</v>
      </c>
      <c r="I18" s="87" t="s">
        <v>14</v>
      </c>
      <c r="J18" s="133"/>
    </row>
    <row r="19" spans="1:10">
      <c r="A19" s="27" t="s">
        <v>15</v>
      </c>
      <c r="B19" s="25"/>
      <c r="C19" s="28"/>
      <c r="D19" s="29">
        <v>44075</v>
      </c>
      <c r="E19" s="30" t="s">
        <v>19</v>
      </c>
      <c r="F19" s="31">
        <v>44104</v>
      </c>
      <c r="G19" s="32" t="s">
        <v>16</v>
      </c>
      <c r="H19" s="33">
        <v>42</v>
      </c>
      <c r="I19" s="88">
        <v>365</v>
      </c>
      <c r="J19" s="133"/>
    </row>
    <row r="20" spans="1:10">
      <c r="A20" s="34">
        <f>IF(G19="(KH)",(DATEDIF(D19,F19,"d")+1),(DATEDIF(D19,F19,"m")+IF(D19,1)))</f>
        <v>1</v>
      </c>
      <c r="B20" s="35"/>
      <c r="C20" s="36" t="str">
        <f>IF(G19="(KH)","hari","mth")</f>
        <v>mth</v>
      </c>
      <c r="D20" s="158" t="s">
        <v>84</v>
      </c>
      <c r="E20" s="159"/>
      <c r="F20" s="37">
        <f>IF(G19="SSM",(((DATEDIF(D19,F19,"d"))+IF(D19,1))/DAY(EOMONTH(D19,0))*(IF(OR($B$17="Bhg I",$B$17="Bhg II",$B$17="Bhg III"),((ROUND((($H$19-14)/$I19),5))*DAY(EOMONTH(D19,0))),((ROUND((($H$19)/$I$19),5))*DAY(EOMONTH(D19,0)))))),0)</f>
        <v>2.3012999999999999</v>
      </c>
      <c r="G20" s="36"/>
      <c r="H20" s="38"/>
      <c r="I20" s="23"/>
      <c r="J20" s="133"/>
    </row>
    <row r="21" spans="1:10" ht="9" customHeight="1">
      <c r="A21" s="39"/>
      <c r="B21" s="40"/>
      <c r="C21" s="41"/>
      <c r="D21" s="42"/>
      <c r="E21" s="43"/>
      <c r="F21" s="44"/>
      <c r="G21" s="45"/>
      <c r="H21" s="46"/>
      <c r="I21" s="89"/>
      <c r="J21" s="134"/>
    </row>
    <row r="22" spans="1:10" ht="12" customHeight="1">
      <c r="A22" s="47"/>
      <c r="B22" s="47"/>
      <c r="C22" s="48"/>
      <c r="D22" s="49"/>
      <c r="E22" s="50"/>
      <c r="F22" s="51"/>
      <c r="G22" s="52"/>
      <c r="H22" s="53"/>
      <c r="I22" s="90"/>
      <c r="J22" s="91"/>
    </row>
    <row r="23" spans="1:10" ht="15.75" customHeight="1">
      <c r="A23" s="160" t="s">
        <v>86</v>
      </c>
      <c r="B23" s="145"/>
      <c r="C23" s="145"/>
      <c r="D23" s="146"/>
      <c r="E23" s="144" t="s">
        <v>20</v>
      </c>
      <c r="F23" s="145"/>
      <c r="G23" s="145"/>
      <c r="H23" s="145"/>
      <c r="I23" s="146"/>
      <c r="J23" s="135" t="s">
        <v>21</v>
      </c>
    </row>
    <row r="24" spans="1:10" ht="31.5">
      <c r="A24" s="54" t="s">
        <v>22</v>
      </c>
      <c r="B24" s="54" t="s">
        <v>23</v>
      </c>
      <c r="C24" s="121" t="s">
        <v>92</v>
      </c>
      <c r="D24" s="54" t="s">
        <v>24</v>
      </c>
      <c r="E24" s="55" t="s">
        <v>25</v>
      </c>
      <c r="F24" s="54" t="s">
        <v>26</v>
      </c>
      <c r="G24" s="54" t="s">
        <v>27</v>
      </c>
      <c r="H24" s="54" t="s">
        <v>28</v>
      </c>
      <c r="I24" s="54" t="s">
        <v>24</v>
      </c>
      <c r="J24" s="136"/>
    </row>
    <row r="25" spans="1:10">
      <c r="A25" s="126">
        <v>2019</v>
      </c>
      <c r="B25" s="127"/>
      <c r="C25" s="127"/>
      <c r="D25" s="127"/>
      <c r="E25" s="127"/>
      <c r="F25" s="127"/>
      <c r="G25" s="127"/>
      <c r="H25" s="127"/>
      <c r="I25" s="127"/>
      <c r="J25" s="128"/>
    </row>
    <row r="26" spans="1:10">
      <c r="A26" s="56">
        <v>43723</v>
      </c>
      <c r="B26" s="57"/>
      <c r="C26" s="58">
        <v>0</v>
      </c>
      <c r="D26" s="59">
        <v>0</v>
      </c>
      <c r="E26" s="60"/>
      <c r="F26" s="61"/>
      <c r="G26" s="61"/>
      <c r="H26" s="62">
        <f t="shared" ref="H26:H29" si="0">((DATEDIF(F26,G26,"d"))+IF(F26,1))</f>
        <v>0</v>
      </c>
      <c r="I26" s="65">
        <f t="shared" ref="I26:I29" si="1">D26-H26</f>
        <v>0</v>
      </c>
      <c r="J26" s="112" t="s">
        <v>43</v>
      </c>
    </row>
    <row r="27" spans="1:10">
      <c r="A27" s="61">
        <v>43739</v>
      </c>
      <c r="B27" s="57">
        <v>16</v>
      </c>
      <c r="C27" s="58">
        <f>3.5*B27/30</f>
        <v>1.8666666666666667</v>
      </c>
      <c r="D27" s="59">
        <f>I26+C27</f>
        <v>1.8666666666666667</v>
      </c>
      <c r="E27" s="60"/>
      <c r="F27" s="63"/>
      <c r="G27" s="63"/>
      <c r="H27" s="62">
        <f t="shared" si="0"/>
        <v>0</v>
      </c>
      <c r="I27" s="65">
        <f t="shared" si="1"/>
        <v>1.8666666666666667</v>
      </c>
      <c r="J27" s="109"/>
    </row>
    <row r="28" spans="1:10">
      <c r="A28" s="61">
        <v>43770</v>
      </c>
      <c r="B28" s="57">
        <v>31</v>
      </c>
      <c r="C28" s="58">
        <f>3.5*B28/31</f>
        <v>3.5</v>
      </c>
      <c r="D28" s="59">
        <f t="shared" ref="D28:D29" si="2">I27+C28</f>
        <v>5.3666666666666671</v>
      </c>
      <c r="E28" s="60"/>
      <c r="F28" s="61"/>
      <c r="G28" s="61"/>
      <c r="H28" s="62">
        <f t="shared" si="0"/>
        <v>0</v>
      </c>
      <c r="I28" s="65">
        <f t="shared" si="1"/>
        <v>5.3666666666666671</v>
      </c>
      <c r="J28" s="110"/>
    </row>
    <row r="29" spans="1:10" ht="26">
      <c r="A29" s="63">
        <v>43800</v>
      </c>
      <c r="B29" s="64">
        <v>30</v>
      </c>
      <c r="C29" s="58">
        <f>3.5*B29/30</f>
        <v>3.5</v>
      </c>
      <c r="D29" s="65">
        <f t="shared" si="2"/>
        <v>8.8666666666666671</v>
      </c>
      <c r="E29" s="60"/>
      <c r="F29" s="63"/>
      <c r="G29" s="63"/>
      <c r="H29" s="60">
        <f t="shared" si="0"/>
        <v>0</v>
      </c>
      <c r="I29" s="65">
        <f t="shared" si="1"/>
        <v>8.8666666666666671</v>
      </c>
      <c r="J29" s="114" t="s">
        <v>44</v>
      </c>
    </row>
    <row r="30" spans="1:10">
      <c r="A30" s="126">
        <v>2020</v>
      </c>
      <c r="B30" s="127"/>
      <c r="C30" s="127"/>
      <c r="D30" s="127"/>
      <c r="E30" s="127"/>
      <c r="F30" s="127"/>
      <c r="G30" s="127"/>
      <c r="H30" s="127"/>
      <c r="I30" s="127"/>
      <c r="J30" s="128"/>
    </row>
    <row r="31" spans="1:10">
      <c r="A31" s="63">
        <v>43831</v>
      </c>
      <c r="B31" s="64">
        <v>31</v>
      </c>
      <c r="C31" s="58">
        <f>3.5*B31/31</f>
        <v>3.5</v>
      </c>
      <c r="D31" s="65">
        <f>I29+C31</f>
        <v>12.366666666666667</v>
      </c>
      <c r="E31" s="60" t="s">
        <v>45</v>
      </c>
      <c r="F31" s="63">
        <v>43833</v>
      </c>
      <c r="G31" s="63">
        <v>43835</v>
      </c>
      <c r="H31" s="60">
        <f t="shared" ref="H31:H42" si="3">((DATEDIF(F31,G31,"d"))+IF(F31,1))</f>
        <v>3</v>
      </c>
      <c r="I31" s="65">
        <f t="shared" ref="I31:I42" si="4">D31-H31</f>
        <v>9.3666666666666671</v>
      </c>
      <c r="J31" s="12"/>
    </row>
    <row r="32" spans="1:10" ht="26">
      <c r="A32" s="63">
        <v>43862</v>
      </c>
      <c r="B32" s="64">
        <v>31</v>
      </c>
      <c r="C32" s="58">
        <f>3.5*B32/31</f>
        <v>3.5</v>
      </c>
      <c r="D32" s="65">
        <f>I31+C32</f>
        <v>12.866666666666667</v>
      </c>
      <c r="E32" s="60" t="s">
        <v>46</v>
      </c>
      <c r="F32" s="63">
        <v>43879</v>
      </c>
      <c r="G32" s="63">
        <v>43879</v>
      </c>
      <c r="H32" s="60">
        <f t="shared" si="3"/>
        <v>1</v>
      </c>
      <c r="I32" s="65">
        <f t="shared" si="4"/>
        <v>11.866666666666667</v>
      </c>
      <c r="J32" s="113" t="s">
        <v>47</v>
      </c>
    </row>
    <row r="33" spans="1:10">
      <c r="A33" s="63">
        <v>43891</v>
      </c>
      <c r="B33" s="64">
        <v>29</v>
      </c>
      <c r="C33" s="58">
        <f>3.5*B33/29</f>
        <v>3.5</v>
      </c>
      <c r="D33" s="65">
        <f t="shared" ref="D33:D55" si="5">I32+C33</f>
        <v>15.366666666666667</v>
      </c>
      <c r="E33" s="60"/>
      <c r="F33" s="63"/>
      <c r="G33" s="63"/>
      <c r="H33" s="60">
        <f t="shared" si="3"/>
        <v>0</v>
      </c>
      <c r="I33" s="65">
        <f t="shared" si="4"/>
        <v>15.366666666666667</v>
      </c>
      <c r="J33" s="93"/>
    </row>
    <row r="34" spans="1:10">
      <c r="A34" s="63">
        <v>43922</v>
      </c>
      <c r="B34" s="64">
        <v>31</v>
      </c>
      <c r="C34" s="58">
        <f>3.5*B34/31</f>
        <v>3.5</v>
      </c>
      <c r="D34" s="65">
        <f t="shared" si="5"/>
        <v>18.866666666666667</v>
      </c>
      <c r="E34" s="60"/>
      <c r="F34" s="63"/>
      <c r="G34" s="63"/>
      <c r="H34" s="60">
        <f t="shared" si="3"/>
        <v>0</v>
      </c>
      <c r="I34" s="65">
        <f t="shared" si="4"/>
        <v>18.866666666666667</v>
      </c>
      <c r="J34" s="93"/>
    </row>
    <row r="35" spans="1:10">
      <c r="A35" s="63">
        <v>43952</v>
      </c>
      <c r="B35" s="64">
        <v>30</v>
      </c>
      <c r="C35" s="58">
        <f>3.5*B35/30</f>
        <v>3.5</v>
      </c>
      <c r="D35" s="65">
        <f t="shared" si="5"/>
        <v>22.366666666666667</v>
      </c>
      <c r="E35" s="60"/>
      <c r="F35" s="63"/>
      <c r="G35" s="63"/>
      <c r="H35" s="60">
        <f t="shared" si="3"/>
        <v>0</v>
      </c>
      <c r="I35" s="65">
        <f t="shared" si="4"/>
        <v>22.366666666666667</v>
      </c>
      <c r="J35" s="95"/>
    </row>
    <row r="36" spans="1:10">
      <c r="A36" s="63">
        <v>43983</v>
      </c>
      <c r="B36" s="64">
        <v>31</v>
      </c>
      <c r="C36" s="58">
        <f>3.5*B36/31</f>
        <v>3.5</v>
      </c>
      <c r="D36" s="65">
        <f t="shared" si="5"/>
        <v>25.866666666666667</v>
      </c>
      <c r="E36" s="60"/>
      <c r="F36" s="63"/>
      <c r="G36" s="63"/>
      <c r="H36" s="60">
        <f t="shared" si="3"/>
        <v>0</v>
      </c>
      <c r="I36" s="65">
        <f t="shared" si="4"/>
        <v>25.866666666666667</v>
      </c>
      <c r="J36" s="93"/>
    </row>
    <row r="37" spans="1:10">
      <c r="A37" s="63">
        <v>44013</v>
      </c>
      <c r="B37" s="64">
        <v>30</v>
      </c>
      <c r="C37" s="58">
        <f>3.5*B37/30</f>
        <v>3.5</v>
      </c>
      <c r="D37" s="65">
        <f t="shared" si="5"/>
        <v>29.366666666666667</v>
      </c>
      <c r="E37" s="60"/>
      <c r="F37" s="63"/>
      <c r="G37" s="63"/>
      <c r="H37" s="60">
        <f t="shared" si="3"/>
        <v>0</v>
      </c>
      <c r="I37" s="65">
        <f t="shared" si="4"/>
        <v>29.366666666666667</v>
      </c>
      <c r="J37" s="93"/>
    </row>
    <row r="38" spans="1:10">
      <c r="A38" s="63">
        <v>44044</v>
      </c>
      <c r="B38" s="64">
        <v>31</v>
      </c>
      <c r="C38" s="58">
        <f>3.5*B38/31</f>
        <v>3.5</v>
      </c>
      <c r="D38" s="65">
        <f t="shared" si="5"/>
        <v>32.866666666666667</v>
      </c>
      <c r="E38" s="60"/>
      <c r="F38" s="63"/>
      <c r="G38" s="63"/>
      <c r="H38" s="60">
        <f t="shared" si="3"/>
        <v>0</v>
      </c>
      <c r="I38" s="65">
        <f t="shared" si="4"/>
        <v>32.866666666666667</v>
      </c>
      <c r="J38" s="94"/>
    </row>
    <row r="39" spans="1:10">
      <c r="A39" s="56">
        <v>44075</v>
      </c>
      <c r="B39" s="57">
        <v>31</v>
      </c>
      <c r="C39" s="58">
        <f>3.5*B39/31</f>
        <v>3.5</v>
      </c>
      <c r="D39" s="59">
        <f t="shared" si="5"/>
        <v>36.366666666666667</v>
      </c>
      <c r="E39" s="60"/>
      <c r="F39" s="61"/>
      <c r="G39" s="61"/>
      <c r="H39" s="62">
        <f t="shared" si="3"/>
        <v>0</v>
      </c>
      <c r="I39" s="65">
        <f t="shared" si="4"/>
        <v>36.366666666666667</v>
      </c>
      <c r="J39" s="93"/>
    </row>
    <row r="40" spans="1:10" ht="48">
      <c r="A40" s="63">
        <v>44105</v>
      </c>
      <c r="B40" s="64">
        <v>30</v>
      </c>
      <c r="C40" s="66">
        <f>0.0765*B40</f>
        <v>2.2949999999999999</v>
      </c>
      <c r="D40" s="67">
        <f t="shared" si="5"/>
        <v>38.661666666666669</v>
      </c>
      <c r="E40" s="60"/>
      <c r="F40" s="63"/>
      <c r="G40" s="63"/>
      <c r="H40" s="60">
        <f t="shared" si="3"/>
        <v>0</v>
      </c>
      <c r="I40" s="67">
        <f t="shared" si="4"/>
        <v>38.661666666666669</v>
      </c>
      <c r="J40" s="115" t="s">
        <v>48</v>
      </c>
    </row>
    <row r="41" spans="1:10">
      <c r="A41" s="61">
        <v>44136</v>
      </c>
      <c r="B41" s="57">
        <v>31</v>
      </c>
      <c r="C41" s="66">
        <f t="shared" ref="C41:C44" si="6">0.0765*B41</f>
        <v>2.3715000000000002</v>
      </c>
      <c r="D41" s="68">
        <f t="shared" si="5"/>
        <v>41.033166666666666</v>
      </c>
      <c r="E41" s="60"/>
      <c r="F41" s="61"/>
      <c r="G41" s="61"/>
      <c r="H41" s="62">
        <f t="shared" si="3"/>
        <v>0</v>
      </c>
      <c r="I41" s="67">
        <f t="shared" si="4"/>
        <v>41.033166666666666</v>
      </c>
      <c r="J41" s="93"/>
    </row>
    <row r="42" spans="1:10">
      <c r="A42" s="61">
        <v>44166</v>
      </c>
      <c r="B42" s="57">
        <v>30</v>
      </c>
      <c r="C42" s="66">
        <f t="shared" si="6"/>
        <v>2.2949999999999999</v>
      </c>
      <c r="D42" s="68">
        <f t="shared" si="5"/>
        <v>43.328166666666668</v>
      </c>
      <c r="E42" s="60"/>
      <c r="F42" s="63"/>
      <c r="G42" s="63"/>
      <c r="H42" s="62">
        <f t="shared" si="3"/>
        <v>0</v>
      </c>
      <c r="I42" s="67">
        <f t="shared" si="4"/>
        <v>43.328166666666668</v>
      </c>
      <c r="J42" s="92"/>
    </row>
    <row r="43" spans="1:10">
      <c r="A43" s="129">
        <v>2021</v>
      </c>
      <c r="B43" s="130"/>
      <c r="C43" s="130"/>
      <c r="D43" s="130"/>
      <c r="E43" s="130"/>
      <c r="F43" s="130"/>
      <c r="G43" s="130"/>
      <c r="H43" s="130"/>
      <c r="I43" s="130"/>
      <c r="J43" s="131"/>
    </row>
    <row r="44" spans="1:10" ht="60">
      <c r="A44" s="69">
        <v>44197</v>
      </c>
      <c r="B44" s="64">
        <v>31</v>
      </c>
      <c r="C44" s="66">
        <f t="shared" si="6"/>
        <v>2.3715000000000002</v>
      </c>
      <c r="D44" s="67">
        <f>I42+C44</f>
        <v>45.699666666666666</v>
      </c>
      <c r="E44" s="65" t="s">
        <v>45</v>
      </c>
      <c r="F44" s="63">
        <v>44211</v>
      </c>
      <c r="G44" s="63">
        <v>44212</v>
      </c>
      <c r="H44" s="60">
        <f t="shared" ref="H44:H55" si="7">((DATEDIF(F44,G44,"d"))+IF(F44,1))</f>
        <v>2</v>
      </c>
      <c r="I44" s="67">
        <f t="shared" ref="I44:I55" si="8">D44-H44</f>
        <v>43.699666666666666</v>
      </c>
      <c r="J44" s="13" t="s">
        <v>49</v>
      </c>
    </row>
    <row r="45" spans="1:10">
      <c r="A45" s="69">
        <v>44228</v>
      </c>
      <c r="B45" s="64">
        <v>31</v>
      </c>
      <c r="C45" s="70">
        <f>0.07671*B45</f>
        <v>2.3780100000000002</v>
      </c>
      <c r="D45" s="67">
        <f t="shared" si="5"/>
        <v>46.077676666666669</v>
      </c>
      <c r="E45" s="60"/>
      <c r="F45" s="63"/>
      <c r="G45" s="63"/>
      <c r="H45" s="60">
        <f t="shared" si="7"/>
        <v>0</v>
      </c>
      <c r="I45" s="67">
        <f t="shared" si="8"/>
        <v>46.077676666666669</v>
      </c>
      <c r="J45" s="96"/>
    </row>
    <row r="46" spans="1:10">
      <c r="A46" s="69">
        <v>44256</v>
      </c>
      <c r="B46" s="64">
        <v>28</v>
      </c>
      <c r="C46" s="70">
        <f t="shared" ref="C46:C55" si="9">0.07671*B46</f>
        <v>2.1478799999999998</v>
      </c>
      <c r="D46" s="67">
        <f t="shared" si="5"/>
        <v>48.22555666666667</v>
      </c>
      <c r="E46" s="60"/>
      <c r="F46" s="63"/>
      <c r="G46" s="63"/>
      <c r="H46" s="60">
        <f t="shared" si="7"/>
        <v>0</v>
      </c>
      <c r="I46" s="67">
        <f t="shared" si="8"/>
        <v>48.22555666666667</v>
      </c>
      <c r="J46" s="97"/>
    </row>
    <row r="47" spans="1:10" ht="34.5">
      <c r="A47" s="71">
        <v>44287</v>
      </c>
      <c r="B47" s="72">
        <v>31</v>
      </c>
      <c r="C47" s="73">
        <f t="shared" si="9"/>
        <v>2.3780100000000002</v>
      </c>
      <c r="D47" s="74">
        <f t="shared" si="5"/>
        <v>50.603566666666673</v>
      </c>
      <c r="E47" s="75"/>
      <c r="F47" s="76"/>
      <c r="G47" s="76"/>
      <c r="H47" s="77">
        <f t="shared" si="7"/>
        <v>0</v>
      </c>
      <c r="I47" s="98">
        <f t="shared" si="8"/>
        <v>50.603566666666673</v>
      </c>
      <c r="J47" s="116" t="s">
        <v>79</v>
      </c>
    </row>
    <row r="48" spans="1:10">
      <c r="A48" s="69">
        <v>44317</v>
      </c>
      <c r="B48" s="64">
        <v>30</v>
      </c>
      <c r="C48" s="70">
        <f t="shared" si="9"/>
        <v>2.3012999999999999</v>
      </c>
      <c r="D48" s="67">
        <f t="shared" si="5"/>
        <v>52.90486666666667</v>
      </c>
      <c r="E48" s="60"/>
      <c r="F48" s="63"/>
      <c r="G48" s="63"/>
      <c r="H48" s="60">
        <f t="shared" si="7"/>
        <v>0</v>
      </c>
      <c r="I48" s="67">
        <f t="shared" si="8"/>
        <v>52.90486666666667</v>
      </c>
      <c r="J48" s="99"/>
    </row>
    <row r="49" spans="1:10">
      <c r="A49" s="69">
        <v>44348</v>
      </c>
      <c r="B49" s="64">
        <v>31</v>
      </c>
      <c r="C49" s="70">
        <f t="shared" si="9"/>
        <v>2.3780100000000002</v>
      </c>
      <c r="D49" s="67">
        <f t="shared" si="5"/>
        <v>55.282876666666674</v>
      </c>
      <c r="E49" s="60"/>
      <c r="F49" s="63"/>
      <c r="G49" s="63"/>
      <c r="H49" s="60">
        <f t="shared" si="7"/>
        <v>0</v>
      </c>
      <c r="I49" s="67">
        <f t="shared" si="8"/>
        <v>55.282876666666674</v>
      </c>
      <c r="J49" s="97"/>
    </row>
    <row r="50" spans="1:10">
      <c r="A50" s="69">
        <v>44378</v>
      </c>
      <c r="B50" s="64">
        <v>30</v>
      </c>
      <c r="C50" s="70">
        <f t="shared" si="9"/>
        <v>2.3012999999999999</v>
      </c>
      <c r="D50" s="67">
        <f t="shared" si="5"/>
        <v>57.584176666666671</v>
      </c>
      <c r="E50" s="60" t="s">
        <v>45</v>
      </c>
      <c r="F50" s="63">
        <v>44377</v>
      </c>
      <c r="G50" s="63">
        <v>44380</v>
      </c>
      <c r="H50" s="60">
        <f t="shared" si="7"/>
        <v>4</v>
      </c>
      <c r="I50" s="67">
        <f t="shared" si="8"/>
        <v>53.584176666666671</v>
      </c>
      <c r="J50" s="97"/>
    </row>
    <row r="51" spans="1:10">
      <c r="A51" s="69">
        <v>44409</v>
      </c>
      <c r="B51" s="64">
        <v>31</v>
      </c>
      <c r="C51" s="70">
        <f t="shared" si="9"/>
        <v>2.3780100000000002</v>
      </c>
      <c r="D51" s="67">
        <f t="shared" si="5"/>
        <v>55.962186666666675</v>
      </c>
      <c r="E51" s="60"/>
      <c r="F51" s="63"/>
      <c r="G51" s="63"/>
      <c r="H51" s="60">
        <f t="shared" si="7"/>
        <v>0</v>
      </c>
      <c r="I51" s="67">
        <f t="shared" si="8"/>
        <v>55.962186666666675</v>
      </c>
      <c r="J51" s="100"/>
    </row>
    <row r="52" spans="1:10">
      <c r="A52" s="78">
        <v>44440</v>
      </c>
      <c r="B52" s="64">
        <v>31</v>
      </c>
      <c r="C52" s="70">
        <f t="shared" si="9"/>
        <v>2.3780100000000002</v>
      </c>
      <c r="D52" s="67">
        <f t="shared" si="5"/>
        <v>58.340196666666678</v>
      </c>
      <c r="E52" s="60"/>
      <c r="F52" s="63"/>
      <c r="G52" s="63"/>
      <c r="H52" s="60">
        <f t="shared" si="7"/>
        <v>0</v>
      </c>
      <c r="I52" s="67">
        <f t="shared" si="8"/>
        <v>58.340196666666678</v>
      </c>
      <c r="J52" s="97"/>
    </row>
    <row r="53" spans="1:10">
      <c r="A53" s="69">
        <v>44470</v>
      </c>
      <c r="B53" s="64">
        <v>30</v>
      </c>
      <c r="C53" s="108">
        <f t="shared" si="9"/>
        <v>2.3012999999999999</v>
      </c>
      <c r="D53" s="67">
        <f t="shared" si="5"/>
        <v>60.641496666666676</v>
      </c>
      <c r="E53" s="60"/>
      <c r="F53" s="63"/>
      <c r="G53" s="63"/>
      <c r="H53" s="60">
        <f t="shared" si="7"/>
        <v>0</v>
      </c>
      <c r="I53" s="67">
        <f t="shared" si="8"/>
        <v>60.641496666666676</v>
      </c>
      <c r="J53" s="101"/>
    </row>
    <row r="54" spans="1:10">
      <c r="A54" s="69">
        <v>44501</v>
      </c>
      <c r="B54" s="64">
        <v>31</v>
      </c>
      <c r="C54" s="70">
        <f t="shared" si="9"/>
        <v>2.3780100000000002</v>
      </c>
      <c r="D54" s="67">
        <f t="shared" si="5"/>
        <v>63.019506666666679</v>
      </c>
      <c r="E54" s="60"/>
      <c r="F54" s="63"/>
      <c r="G54" s="63"/>
      <c r="H54" s="60">
        <f t="shared" si="7"/>
        <v>0</v>
      </c>
      <c r="I54" s="67">
        <f t="shared" si="8"/>
        <v>63.019506666666679</v>
      </c>
      <c r="J54" s="97"/>
    </row>
    <row r="55" spans="1:10">
      <c r="A55" s="69">
        <v>44531</v>
      </c>
      <c r="B55" s="64">
        <v>30</v>
      </c>
      <c r="C55" s="70">
        <f t="shared" si="9"/>
        <v>2.3012999999999999</v>
      </c>
      <c r="D55" s="67">
        <f t="shared" si="5"/>
        <v>65.320806666666684</v>
      </c>
      <c r="E55" s="60"/>
      <c r="F55" s="63"/>
      <c r="G55" s="63"/>
      <c r="H55" s="60">
        <f t="shared" si="7"/>
        <v>0</v>
      </c>
      <c r="I55" s="67">
        <f t="shared" si="8"/>
        <v>65.320806666666684</v>
      </c>
      <c r="J55" s="101"/>
    </row>
    <row r="56" spans="1:10">
      <c r="A56" s="126">
        <v>2022</v>
      </c>
      <c r="B56" s="127"/>
      <c r="C56" s="127"/>
      <c r="D56" s="127"/>
      <c r="E56" s="127"/>
      <c r="F56" s="127"/>
      <c r="G56" s="127"/>
      <c r="H56" s="127"/>
      <c r="I56" s="127"/>
      <c r="J56" s="128"/>
    </row>
    <row r="57" spans="1:10">
      <c r="A57" s="63">
        <v>44562</v>
      </c>
      <c r="B57" s="64">
        <v>31</v>
      </c>
      <c r="C57" s="70">
        <f>0.07671*B57</f>
        <v>2.3780100000000002</v>
      </c>
      <c r="D57" s="67">
        <f>I55+C57</f>
        <v>67.698816666666687</v>
      </c>
      <c r="E57" s="60"/>
      <c r="F57" s="63"/>
      <c r="G57" s="63"/>
      <c r="H57" s="60">
        <f t="shared" ref="H57:H68" si="10">((DATEDIF(F57,G57,"d"))+IF(F57,1))</f>
        <v>0</v>
      </c>
      <c r="I57" s="67">
        <f t="shared" ref="I57:I68" si="11">D57-H57</f>
        <v>67.698816666666687</v>
      </c>
      <c r="J57" s="13"/>
    </row>
    <row r="58" spans="1:10">
      <c r="A58" s="63">
        <v>44593</v>
      </c>
      <c r="B58" s="64">
        <v>31</v>
      </c>
      <c r="C58" s="70">
        <f>0.07671*B58</f>
        <v>2.3780100000000002</v>
      </c>
      <c r="D58" s="67">
        <f t="shared" ref="D58:D68" si="12">I57+C58</f>
        <v>70.07682666666669</v>
      </c>
      <c r="E58" s="60"/>
      <c r="F58" s="63"/>
      <c r="G58" s="63"/>
      <c r="H58" s="60">
        <f t="shared" si="10"/>
        <v>0</v>
      </c>
      <c r="I58" s="67">
        <f t="shared" si="11"/>
        <v>70.07682666666669</v>
      </c>
      <c r="J58" s="96"/>
    </row>
    <row r="59" spans="1:10">
      <c r="A59" s="63">
        <v>44621</v>
      </c>
      <c r="B59" s="64">
        <v>28</v>
      </c>
      <c r="C59" s="70">
        <f t="shared" ref="C59:C68" si="13">0.07671*B59</f>
        <v>2.1478799999999998</v>
      </c>
      <c r="D59" s="67">
        <f t="shared" si="12"/>
        <v>72.224706666666691</v>
      </c>
      <c r="E59" s="60"/>
      <c r="F59" s="63"/>
      <c r="G59" s="63"/>
      <c r="H59" s="60">
        <f t="shared" si="10"/>
        <v>0</v>
      </c>
      <c r="I59" s="67">
        <f t="shared" si="11"/>
        <v>72.224706666666691</v>
      </c>
      <c r="J59" s="97"/>
    </row>
    <row r="60" spans="1:10">
      <c r="A60" s="63">
        <v>44652</v>
      </c>
      <c r="B60" s="64">
        <v>31</v>
      </c>
      <c r="C60" s="79">
        <f t="shared" si="13"/>
        <v>2.3780100000000002</v>
      </c>
      <c r="D60" s="67">
        <f t="shared" si="12"/>
        <v>74.602716666666694</v>
      </c>
      <c r="E60" s="60"/>
      <c r="F60" s="63"/>
      <c r="G60" s="63"/>
      <c r="H60" s="60">
        <f t="shared" si="10"/>
        <v>0</v>
      </c>
      <c r="I60" s="67">
        <f t="shared" si="11"/>
        <v>74.602716666666694</v>
      </c>
      <c r="J60" s="97"/>
    </row>
    <row r="61" spans="1:10">
      <c r="A61" s="63">
        <v>44682</v>
      </c>
      <c r="B61" s="64">
        <v>30</v>
      </c>
      <c r="C61" s="70">
        <f t="shared" si="13"/>
        <v>2.3012999999999999</v>
      </c>
      <c r="D61" s="67">
        <f t="shared" si="12"/>
        <v>76.904016666666692</v>
      </c>
      <c r="E61" s="60"/>
      <c r="F61" s="63"/>
      <c r="G61" s="63"/>
      <c r="H61" s="60">
        <f t="shared" si="10"/>
        <v>0</v>
      </c>
      <c r="I61" s="67">
        <f t="shared" si="11"/>
        <v>76.904016666666692</v>
      </c>
      <c r="J61" s="99"/>
    </row>
    <row r="62" spans="1:10" ht="48">
      <c r="A62" s="63">
        <v>44713</v>
      </c>
      <c r="B62" s="64">
        <v>31</v>
      </c>
      <c r="C62" s="70">
        <f t="shared" si="13"/>
        <v>2.3780100000000002</v>
      </c>
      <c r="D62" s="67">
        <f t="shared" si="12"/>
        <v>79.282026666666695</v>
      </c>
      <c r="E62" s="60" t="s">
        <v>45</v>
      </c>
      <c r="F62" s="63">
        <v>44741</v>
      </c>
      <c r="G62" s="63">
        <v>44748</v>
      </c>
      <c r="H62" s="60">
        <f t="shared" si="10"/>
        <v>8</v>
      </c>
      <c r="I62" s="67">
        <f t="shared" si="11"/>
        <v>71.282026666666695</v>
      </c>
      <c r="J62" s="13" t="s">
        <v>50</v>
      </c>
    </row>
    <row r="63" spans="1:10">
      <c r="A63" s="63">
        <v>44743</v>
      </c>
      <c r="B63" s="64">
        <v>30</v>
      </c>
      <c r="C63" s="70">
        <f t="shared" si="13"/>
        <v>2.3012999999999999</v>
      </c>
      <c r="D63" s="67">
        <f t="shared" si="12"/>
        <v>73.583326666666693</v>
      </c>
      <c r="E63" s="60"/>
      <c r="F63" s="63"/>
      <c r="G63" s="63"/>
      <c r="H63" s="60">
        <f t="shared" si="10"/>
        <v>0</v>
      </c>
      <c r="I63" s="67">
        <f t="shared" si="11"/>
        <v>73.583326666666693</v>
      </c>
      <c r="J63" s="97"/>
    </row>
    <row r="64" spans="1:10">
      <c r="A64" s="63">
        <v>44774</v>
      </c>
      <c r="B64" s="64">
        <v>31</v>
      </c>
      <c r="C64" s="70">
        <f t="shared" si="13"/>
        <v>2.3780100000000002</v>
      </c>
      <c r="D64" s="67">
        <f t="shared" si="12"/>
        <v>75.961336666666696</v>
      </c>
      <c r="E64" s="60"/>
      <c r="F64" s="63"/>
      <c r="G64" s="63"/>
      <c r="H64" s="60">
        <f t="shared" si="10"/>
        <v>0</v>
      </c>
      <c r="I64" s="67">
        <f t="shared" si="11"/>
        <v>75.961336666666696</v>
      </c>
      <c r="J64" s="100"/>
    </row>
    <row r="65" spans="1:10">
      <c r="A65" s="76">
        <v>44805</v>
      </c>
      <c r="B65" s="64">
        <v>31</v>
      </c>
      <c r="C65" s="70">
        <f t="shared" si="13"/>
        <v>2.3780100000000002</v>
      </c>
      <c r="D65" s="67">
        <f t="shared" si="12"/>
        <v>78.3393466666667</v>
      </c>
      <c r="E65" s="60"/>
      <c r="F65" s="63"/>
      <c r="G65" s="63"/>
      <c r="H65" s="60">
        <f t="shared" si="10"/>
        <v>0</v>
      </c>
      <c r="I65" s="67">
        <f t="shared" si="11"/>
        <v>78.3393466666667</v>
      </c>
      <c r="J65" s="97"/>
    </row>
    <row r="66" spans="1:10">
      <c r="A66" s="63">
        <v>44835</v>
      </c>
      <c r="B66" s="64">
        <v>30</v>
      </c>
      <c r="C66" s="70">
        <f t="shared" si="13"/>
        <v>2.3012999999999999</v>
      </c>
      <c r="D66" s="67">
        <f t="shared" si="12"/>
        <v>80.640646666666697</v>
      </c>
      <c r="E66" s="60"/>
      <c r="F66" s="63"/>
      <c r="G66" s="63"/>
      <c r="H66" s="60">
        <f t="shared" si="10"/>
        <v>0</v>
      </c>
      <c r="I66" s="67">
        <f t="shared" si="11"/>
        <v>80.640646666666697</v>
      </c>
      <c r="J66" s="101"/>
    </row>
    <row r="67" spans="1:10">
      <c r="A67" s="63">
        <v>44866</v>
      </c>
      <c r="B67" s="64">
        <v>31</v>
      </c>
      <c r="C67" s="70">
        <f t="shared" si="13"/>
        <v>2.3780100000000002</v>
      </c>
      <c r="D67" s="67">
        <f t="shared" si="12"/>
        <v>83.018656666666701</v>
      </c>
      <c r="E67" s="60"/>
      <c r="F67" s="63"/>
      <c r="G67" s="63"/>
      <c r="H67" s="60">
        <f t="shared" si="10"/>
        <v>0</v>
      </c>
      <c r="I67" s="67">
        <f t="shared" si="11"/>
        <v>83.018656666666701</v>
      </c>
      <c r="J67" s="97"/>
    </row>
    <row r="68" spans="1:10">
      <c r="A68" s="63">
        <v>44896</v>
      </c>
      <c r="B68" s="64">
        <v>30</v>
      </c>
      <c r="C68" s="70">
        <f t="shared" si="13"/>
        <v>2.3012999999999999</v>
      </c>
      <c r="D68" s="67">
        <f t="shared" si="12"/>
        <v>85.319956666666698</v>
      </c>
      <c r="E68" s="60"/>
      <c r="F68" s="63"/>
      <c r="G68" s="63"/>
      <c r="H68" s="60">
        <f t="shared" si="10"/>
        <v>0</v>
      </c>
      <c r="I68" s="67">
        <f t="shared" si="11"/>
        <v>85.319956666666698</v>
      </c>
      <c r="J68" s="101"/>
    </row>
    <row r="69" spans="1:10">
      <c r="A69" s="126">
        <v>2023</v>
      </c>
      <c r="B69" s="127"/>
      <c r="C69" s="127"/>
      <c r="D69" s="127"/>
      <c r="E69" s="127"/>
      <c r="F69" s="127"/>
      <c r="G69" s="127"/>
      <c r="H69" s="127"/>
      <c r="I69" s="127"/>
      <c r="J69" s="128"/>
    </row>
    <row r="70" spans="1:10">
      <c r="A70" s="63">
        <v>44927</v>
      </c>
      <c r="B70" s="64">
        <v>31</v>
      </c>
      <c r="C70" s="70">
        <f t="shared" ref="C70:C81" si="14">0.07671*B70</f>
        <v>2.3780100000000002</v>
      </c>
      <c r="D70" s="67">
        <f>I68+C70</f>
        <v>87.697966666666701</v>
      </c>
      <c r="E70" s="60"/>
      <c r="F70" s="63"/>
      <c r="G70" s="63"/>
      <c r="H70" s="60">
        <f t="shared" ref="H70:H81" si="15">((DATEDIF(F70,G70,"d"))+IF(F70,1))</f>
        <v>0</v>
      </c>
      <c r="I70" s="67">
        <f t="shared" ref="I70:I81" si="16">D70-H70</f>
        <v>87.697966666666701</v>
      </c>
      <c r="J70" s="13"/>
    </row>
    <row r="71" spans="1:10">
      <c r="A71" s="63">
        <v>44958</v>
      </c>
      <c r="B71" s="64">
        <v>31</v>
      </c>
      <c r="C71" s="70">
        <f t="shared" si="14"/>
        <v>2.3780100000000002</v>
      </c>
      <c r="D71" s="67">
        <f t="shared" ref="D71:D81" si="17">I70+C71</f>
        <v>90.075976666666705</v>
      </c>
      <c r="E71" s="60"/>
      <c r="F71" s="63"/>
      <c r="G71" s="63"/>
      <c r="H71" s="60">
        <f t="shared" si="15"/>
        <v>0</v>
      </c>
      <c r="I71" s="67">
        <f t="shared" si="16"/>
        <v>90.075976666666705</v>
      </c>
      <c r="J71" s="96"/>
    </row>
    <row r="72" spans="1:10">
      <c r="A72" s="63">
        <v>44986</v>
      </c>
      <c r="B72" s="64">
        <v>28</v>
      </c>
      <c r="C72" s="70">
        <f t="shared" si="14"/>
        <v>2.1478799999999998</v>
      </c>
      <c r="D72" s="67">
        <f t="shared" si="17"/>
        <v>92.223856666666705</v>
      </c>
      <c r="E72" s="60"/>
      <c r="F72" s="63"/>
      <c r="G72" s="63"/>
      <c r="H72" s="60">
        <f t="shared" si="15"/>
        <v>0</v>
      </c>
      <c r="I72" s="67">
        <f t="shared" si="16"/>
        <v>92.223856666666705</v>
      </c>
      <c r="J72" s="97"/>
    </row>
    <row r="73" spans="1:10">
      <c r="A73" s="63">
        <v>45017</v>
      </c>
      <c r="B73" s="64">
        <v>31</v>
      </c>
      <c r="C73" s="79">
        <f t="shared" si="14"/>
        <v>2.3780100000000002</v>
      </c>
      <c r="D73" s="67">
        <f t="shared" si="17"/>
        <v>94.601866666666709</v>
      </c>
      <c r="E73" s="60"/>
      <c r="F73" s="63"/>
      <c r="G73" s="63"/>
      <c r="H73" s="60">
        <f t="shared" si="15"/>
        <v>0</v>
      </c>
      <c r="I73" s="67">
        <f t="shared" si="16"/>
        <v>94.601866666666709</v>
      </c>
      <c r="J73" s="97"/>
    </row>
    <row r="74" spans="1:10">
      <c r="A74" s="63">
        <v>45047</v>
      </c>
      <c r="B74" s="64">
        <v>30</v>
      </c>
      <c r="C74" s="70">
        <f t="shared" si="14"/>
        <v>2.3012999999999999</v>
      </c>
      <c r="D74" s="67">
        <f t="shared" si="17"/>
        <v>96.903166666666706</v>
      </c>
      <c r="E74" s="60"/>
      <c r="F74" s="63"/>
      <c r="G74" s="63"/>
      <c r="H74" s="60">
        <f t="shared" si="15"/>
        <v>0</v>
      </c>
      <c r="I74" s="67">
        <f t="shared" si="16"/>
        <v>96.903166666666706</v>
      </c>
      <c r="J74" s="99"/>
    </row>
    <row r="75" spans="1:10">
      <c r="A75" s="63">
        <v>45078</v>
      </c>
      <c r="B75" s="64">
        <v>31</v>
      </c>
      <c r="C75" s="70">
        <f t="shared" si="14"/>
        <v>2.3780100000000002</v>
      </c>
      <c r="D75" s="67">
        <f t="shared" si="17"/>
        <v>99.28117666666671</v>
      </c>
      <c r="E75" s="60"/>
      <c r="F75" s="63"/>
      <c r="G75" s="63"/>
      <c r="H75" s="60">
        <f t="shared" si="15"/>
        <v>0</v>
      </c>
      <c r="I75" s="67">
        <f t="shared" si="16"/>
        <v>99.28117666666671</v>
      </c>
      <c r="J75" s="97"/>
    </row>
    <row r="76" spans="1:10">
      <c r="A76" s="63">
        <v>45108</v>
      </c>
      <c r="B76" s="64">
        <v>30</v>
      </c>
      <c r="C76" s="70">
        <f t="shared" si="14"/>
        <v>2.3012999999999999</v>
      </c>
      <c r="D76" s="67">
        <f t="shared" si="17"/>
        <v>101.58247666666671</v>
      </c>
      <c r="E76" s="60"/>
      <c r="F76" s="63"/>
      <c r="G76" s="63"/>
      <c r="H76" s="60">
        <f t="shared" si="15"/>
        <v>0</v>
      </c>
      <c r="I76" s="67">
        <f t="shared" si="16"/>
        <v>101.58247666666671</v>
      </c>
      <c r="J76" s="97"/>
    </row>
    <row r="77" spans="1:10">
      <c r="A77" s="63">
        <v>45139</v>
      </c>
      <c r="B77" s="64">
        <v>31</v>
      </c>
      <c r="C77" s="70">
        <f t="shared" si="14"/>
        <v>2.3780100000000002</v>
      </c>
      <c r="D77" s="67">
        <f t="shared" si="17"/>
        <v>103.96048666666671</v>
      </c>
      <c r="E77" s="60"/>
      <c r="F77" s="63"/>
      <c r="G77" s="63"/>
      <c r="H77" s="60">
        <f t="shared" si="15"/>
        <v>0</v>
      </c>
      <c r="I77" s="67">
        <f t="shared" si="16"/>
        <v>103.96048666666671</v>
      </c>
      <c r="J77" s="100"/>
    </row>
    <row r="78" spans="1:10">
      <c r="A78" s="76">
        <v>45170</v>
      </c>
      <c r="B78" s="64">
        <v>31</v>
      </c>
      <c r="C78" s="70">
        <f t="shared" si="14"/>
        <v>2.3780100000000002</v>
      </c>
      <c r="D78" s="67">
        <f t="shared" si="17"/>
        <v>106.33849666666671</v>
      </c>
      <c r="E78" s="60"/>
      <c r="F78" s="63"/>
      <c r="G78" s="63"/>
      <c r="H78" s="60">
        <f t="shared" si="15"/>
        <v>0</v>
      </c>
      <c r="I78" s="67">
        <f t="shared" si="16"/>
        <v>106.33849666666671</v>
      </c>
      <c r="J78" s="97"/>
    </row>
    <row r="79" spans="1:10">
      <c r="A79" s="63">
        <v>45200</v>
      </c>
      <c r="B79" s="64">
        <v>30</v>
      </c>
      <c r="C79" s="70">
        <f t="shared" si="14"/>
        <v>2.3012999999999999</v>
      </c>
      <c r="D79" s="67">
        <f t="shared" si="17"/>
        <v>108.63979666666671</v>
      </c>
      <c r="E79" s="60"/>
      <c r="F79" s="63"/>
      <c r="G79" s="63"/>
      <c r="H79" s="60">
        <f t="shared" si="15"/>
        <v>0</v>
      </c>
      <c r="I79" s="67">
        <f t="shared" si="16"/>
        <v>108.63979666666671</v>
      </c>
      <c r="J79" s="101"/>
    </row>
    <row r="80" spans="1:10">
      <c r="A80" s="63">
        <v>45231</v>
      </c>
      <c r="B80" s="64">
        <v>31</v>
      </c>
      <c r="C80" s="70">
        <f t="shared" si="14"/>
        <v>2.3780100000000002</v>
      </c>
      <c r="D80" s="67">
        <f t="shared" si="17"/>
        <v>111.01780666666671</v>
      </c>
      <c r="E80" s="60"/>
      <c r="F80" s="63"/>
      <c r="G80" s="63"/>
      <c r="H80" s="60">
        <f t="shared" si="15"/>
        <v>0</v>
      </c>
      <c r="I80" s="67">
        <f t="shared" si="16"/>
        <v>111.01780666666671</v>
      </c>
      <c r="J80" s="97"/>
    </row>
    <row r="81" spans="1:10">
      <c r="A81" s="63">
        <v>45261</v>
      </c>
      <c r="B81" s="64">
        <v>30</v>
      </c>
      <c r="C81" s="70">
        <f t="shared" si="14"/>
        <v>2.3012999999999999</v>
      </c>
      <c r="D81" s="67">
        <f t="shared" si="17"/>
        <v>113.31910666666671</v>
      </c>
      <c r="E81" s="60"/>
      <c r="F81" s="63"/>
      <c r="G81" s="63"/>
      <c r="H81" s="60">
        <f t="shared" si="15"/>
        <v>0</v>
      </c>
      <c r="I81" s="67">
        <f t="shared" si="16"/>
        <v>113.31910666666671</v>
      </c>
      <c r="J81" s="97"/>
    </row>
    <row r="83" spans="1:10">
      <c r="A83" s="111" t="s">
        <v>78</v>
      </c>
      <c r="B83" s="118" t="s">
        <v>51</v>
      </c>
      <c r="C83" s="117"/>
      <c r="D83" s="117"/>
      <c r="E83" s="117"/>
      <c r="F83" s="117"/>
      <c r="G83" s="117"/>
      <c r="H83" s="117"/>
      <c r="I83" s="117"/>
      <c r="J83" s="117"/>
    </row>
    <row r="84" spans="1:10">
      <c r="B84" s="118" t="s">
        <v>80</v>
      </c>
      <c r="C84" s="117"/>
      <c r="D84" s="117"/>
      <c r="E84" s="117"/>
      <c r="F84" s="117"/>
      <c r="G84" s="117"/>
      <c r="H84" s="117"/>
      <c r="I84" s="117"/>
      <c r="J84" s="117"/>
    </row>
  </sheetData>
  <mergeCells count="23">
    <mergeCell ref="B3:G3"/>
    <mergeCell ref="H3:I3"/>
    <mergeCell ref="B4:E4"/>
    <mergeCell ref="H4:I4"/>
    <mergeCell ref="B5:E5"/>
    <mergeCell ref="B6:E6"/>
    <mergeCell ref="B7:E7"/>
    <mergeCell ref="A9:I9"/>
    <mergeCell ref="A11:C11"/>
    <mergeCell ref="D13:E13"/>
    <mergeCell ref="A43:J43"/>
    <mergeCell ref="A56:J56"/>
    <mergeCell ref="A69:J69"/>
    <mergeCell ref="A16:I16"/>
    <mergeCell ref="A18:C18"/>
    <mergeCell ref="D20:E20"/>
    <mergeCell ref="A23:D23"/>
    <mergeCell ref="E23:I23"/>
    <mergeCell ref="J10:J14"/>
    <mergeCell ref="J17:J21"/>
    <mergeCell ref="J23:J24"/>
    <mergeCell ref="A25:J25"/>
    <mergeCell ref="A30:J30"/>
  </mergeCells>
  <conditionalFormatting sqref="H11">
    <cfRule type="cellIs" dxfId="1" priority="3" operator="lessThan">
      <formula>0</formula>
    </cfRule>
  </conditionalFormatting>
  <conditionalFormatting sqref="H18">
    <cfRule type="cellIs" dxfId="0" priority="1" operator="lessThan">
      <formula>0</formula>
    </cfRule>
  </conditionalFormatting>
  <dataValidations count="9">
    <dataValidation type="list" allowBlank="1" showInputMessage="1" showErrorMessage="1" sqref="I7" xr:uid="{00000000-0002-0000-0100-000000000000}">
      <formula1>"50 HARI,34 HARI,30 HARI,27 HARI"</formula1>
    </dataValidation>
    <dataValidation type="list" allowBlank="1" showInputMessage="1" showErrorMessage="1" sqref="B10" xr:uid="{00000000-0002-0000-0100-000001000000}">
      <formula1>"Bhg I, Bhg II, Bhg III, Bhg IV, Bhg V"</formula1>
    </dataValidation>
    <dataValidation type="list" allowBlank="1" showInputMessage="1" showErrorMessage="1" sqref="G12 G19" xr:uid="{00000000-0002-0000-0100-000002000000}">
      <formula1>"SSM"</formula1>
    </dataValidation>
    <dataValidation type="list" allowBlank="1" showInputMessage="1" showErrorMessage="1" sqref="H12 H19" xr:uid="{00000000-0002-0000-0100-000003000000}">
      <formula1>"50,42,34,26,30,24,27,22"</formula1>
    </dataValidation>
    <dataValidation type="list" allowBlank="1" showInputMessage="1" showErrorMessage="1" sqref="I12 I19" xr:uid="{00000000-0002-0000-0100-000004000000}">
      <formula1>"366,365"</formula1>
    </dataValidation>
    <dataValidation type="list" allowBlank="1" showInputMessage="1" showErrorMessage="1" sqref="E31" xr:uid="{00000000-0002-0000-0100-000005000000}">
      <formula1>"CT,CT/CM,CSDS,CTG,CSM,CB,LDP,CMP,CKMSI,CKH,CP"</formula1>
    </dataValidation>
    <dataValidation type="list" allowBlank="1" showInputMessage="1" showErrorMessage="1" sqref="B17" xr:uid="{00000000-0002-0000-0100-000006000000}">
      <formula1>"BHG I,BHG II,BHG III,BHG IV,BHG V"</formula1>
    </dataValidation>
    <dataValidation type="list" allowBlank="1" showInputMessage="1" showErrorMessage="1" sqref="E10:E12 E14:E15 E70:E81 E26:E29 E32:E42 E44:E55 E57:E68 E17:E19 E21:E22" xr:uid="{00000000-0002-0000-0100-000007000000}">
      <formula1>"CT,CSDS,CTG,CSM,CB,LDP,CMP,CKMSI,CKH"</formula1>
    </dataValidation>
    <dataValidation type="list" allowBlank="1" showInputMessage="1" showErrorMessage="1" sqref="I5:I6" xr:uid="{00000000-0002-0000-0100-000008000000}">
      <formula1>"42 HARI,26 HARI,24 HARI,22 HARI"</formula1>
    </dataValidation>
  </dataValidations>
  <pageMargins left="0.47916666666666702" right="0.34375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abSelected="1" topLeftCell="A7" zoomScale="110" zoomScaleNormal="110" workbookViewId="0">
      <selection activeCell="D27" sqref="D27"/>
    </sheetView>
  </sheetViews>
  <sheetFormatPr defaultColWidth="9" defaultRowHeight="14.5"/>
  <cols>
    <col min="1" max="1" width="14.54296875" customWidth="1"/>
    <col min="4" max="4" width="44.1796875" customWidth="1"/>
  </cols>
  <sheetData>
    <row r="1" spans="1:5">
      <c r="A1" s="1" t="s">
        <v>99</v>
      </c>
      <c r="B1" s="1"/>
      <c r="C1" s="1"/>
      <c r="D1" s="1"/>
      <c r="E1" s="2"/>
    </row>
    <row r="2" spans="1:5" ht="15.5">
      <c r="A2" s="3"/>
      <c r="B2" s="3"/>
      <c r="C2" s="3"/>
      <c r="D2" s="3"/>
      <c r="E2" s="2"/>
    </row>
    <row r="3" spans="1:5" ht="15.5">
      <c r="A3" s="4" t="s">
        <v>45</v>
      </c>
      <c r="B3" s="168" t="s">
        <v>52</v>
      </c>
      <c r="C3" s="169"/>
      <c r="D3" s="169"/>
      <c r="E3" s="2"/>
    </row>
    <row r="4" spans="1:5" ht="15.75" customHeight="1">
      <c r="A4" s="4" t="s">
        <v>53</v>
      </c>
      <c r="B4" s="175" t="s">
        <v>54</v>
      </c>
      <c r="C4" s="175"/>
      <c r="D4" s="175"/>
      <c r="E4" s="2"/>
    </row>
    <row r="5" spans="1:5" ht="15.5">
      <c r="A5" s="4" t="s">
        <v>46</v>
      </c>
      <c r="B5" s="168" t="s">
        <v>55</v>
      </c>
      <c r="C5" s="169"/>
      <c r="D5" s="169"/>
      <c r="E5" s="2"/>
    </row>
    <row r="6" spans="1:5" ht="15.5">
      <c r="A6" s="4" t="s">
        <v>56</v>
      </c>
      <c r="B6" s="168" t="s">
        <v>57</v>
      </c>
      <c r="C6" s="169"/>
      <c r="D6" s="169"/>
      <c r="E6" s="2"/>
    </row>
    <row r="7" spans="1:5" ht="15.5">
      <c r="A7" s="4" t="s">
        <v>58</v>
      </c>
      <c r="B7" s="168" t="s">
        <v>59</v>
      </c>
      <c r="C7" s="169"/>
      <c r="D7" s="169"/>
      <c r="E7" s="2"/>
    </row>
    <row r="8" spans="1:5" ht="15.5">
      <c r="A8" s="4" t="s">
        <v>60</v>
      </c>
      <c r="B8" s="168" t="s">
        <v>61</v>
      </c>
      <c r="C8" s="169"/>
      <c r="D8" s="169"/>
      <c r="E8" s="2"/>
    </row>
    <row r="9" spans="1:5" ht="15.5">
      <c r="A9" s="4" t="s">
        <v>62</v>
      </c>
      <c r="B9" s="170" t="s">
        <v>63</v>
      </c>
      <c r="C9" s="170"/>
      <c r="D9" s="170"/>
      <c r="E9" s="2"/>
    </row>
    <row r="10" spans="1:5" ht="15.5">
      <c r="A10" s="4" t="s">
        <v>64</v>
      </c>
      <c r="B10" s="171" t="s">
        <v>88</v>
      </c>
      <c r="C10" s="168"/>
      <c r="D10" s="168"/>
      <c r="E10" s="2"/>
    </row>
    <row r="11" spans="1:5" ht="15.5">
      <c r="A11" s="4" t="s">
        <v>65</v>
      </c>
      <c r="B11" s="168" t="s">
        <v>66</v>
      </c>
      <c r="C11" s="168"/>
      <c r="D11" s="168"/>
      <c r="E11" s="2"/>
    </row>
    <row r="12" spans="1:5" ht="15.5">
      <c r="A12" s="4" t="s">
        <v>67</v>
      </c>
      <c r="B12" s="172" t="s">
        <v>68</v>
      </c>
      <c r="C12" s="173"/>
      <c r="D12" s="174"/>
      <c r="E12" s="2"/>
    </row>
    <row r="13" spans="1:5" ht="15.5">
      <c r="D13" s="124"/>
      <c r="E13" s="2"/>
    </row>
    <row r="14" spans="1:5" ht="15.5">
      <c r="A14" s="3"/>
      <c r="B14" s="3"/>
      <c r="C14" s="3"/>
      <c r="D14" s="3"/>
      <c r="E14" s="2"/>
    </row>
    <row r="15" spans="1:5" ht="15.5">
      <c r="A15" s="5" t="s">
        <v>69</v>
      </c>
      <c r="B15" s="3"/>
      <c r="C15" s="3"/>
      <c r="D15" s="3"/>
      <c r="E15" s="2"/>
    </row>
    <row r="16" spans="1:5" ht="15.5">
      <c r="A16" s="3"/>
      <c r="B16" s="3"/>
      <c r="C16" s="3"/>
      <c r="D16" s="3"/>
      <c r="E16" s="2"/>
    </row>
    <row r="17" spans="1:5" ht="30" customHeight="1">
      <c r="A17" s="4" t="s">
        <v>70</v>
      </c>
      <c r="B17" s="165" t="s">
        <v>71</v>
      </c>
      <c r="C17" s="166"/>
      <c r="D17" s="166"/>
      <c r="E17" s="2"/>
    </row>
    <row r="18" spans="1:5" ht="15.5">
      <c r="A18" s="6" t="s">
        <v>72</v>
      </c>
      <c r="B18" s="167" t="s">
        <v>73</v>
      </c>
      <c r="C18" s="167"/>
      <c r="D18" s="167"/>
      <c r="E18" s="2"/>
    </row>
    <row r="19" spans="1:5" ht="15.5">
      <c r="A19" s="4" t="s">
        <v>74</v>
      </c>
      <c r="B19" s="167" t="s">
        <v>75</v>
      </c>
      <c r="C19" s="167"/>
      <c r="D19" s="167"/>
      <c r="E19" s="2"/>
    </row>
    <row r="20" spans="1:5" ht="15.5">
      <c r="A20" s="6" t="s">
        <v>76</v>
      </c>
      <c r="B20" s="167" t="s">
        <v>77</v>
      </c>
      <c r="C20" s="167"/>
      <c r="D20" s="167"/>
      <c r="E20" s="2"/>
    </row>
    <row r="21" spans="1:5" ht="15.5">
      <c r="A21" s="4" t="s">
        <v>94</v>
      </c>
      <c r="B21" s="123" t="s">
        <v>93</v>
      </c>
      <c r="C21" s="177"/>
      <c r="D21" s="178"/>
      <c r="E21" s="2"/>
    </row>
    <row r="22" spans="1:5">
      <c r="A22" s="179" t="s">
        <v>96</v>
      </c>
      <c r="B22" s="180" t="s">
        <v>95</v>
      </c>
      <c r="C22" s="180"/>
      <c r="D22" s="180"/>
      <c r="E22" s="2"/>
    </row>
    <row r="23" spans="1:5">
      <c r="A23" s="1"/>
      <c r="B23" s="1"/>
      <c r="C23" s="1"/>
      <c r="D23" s="1"/>
      <c r="E23" s="2"/>
    </row>
  </sheetData>
  <mergeCells count="14">
    <mergeCell ref="B3:D3"/>
    <mergeCell ref="B4:D4"/>
    <mergeCell ref="B5:D5"/>
    <mergeCell ref="B6:D6"/>
    <mergeCell ref="B7:D7"/>
    <mergeCell ref="B17:D17"/>
    <mergeCell ref="B18:D18"/>
    <mergeCell ref="B19:D19"/>
    <mergeCell ref="B20:D20"/>
    <mergeCell ref="B8:D8"/>
    <mergeCell ref="B9:D9"/>
    <mergeCell ref="B10:D10"/>
    <mergeCell ref="B11:D11"/>
    <mergeCell ref="B12:D12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EBFAF10D97847903A31CDD510FF7D" ma:contentTypeVersion="3" ma:contentTypeDescription="Create a new document." ma:contentTypeScope="" ma:versionID="79387dbbf46916a394bdb6f0f6ff5a87">
  <xsd:schema xmlns:xsd="http://www.w3.org/2001/XMLSchema" xmlns:xs="http://www.w3.org/2001/XMLSchema" xmlns:p="http://schemas.microsoft.com/office/2006/metadata/properties" xmlns:ns2="3eb395c1-c26a-485a-a474-2edaaa77b21c" xmlns:ns3="cf5d7328-4094-4372-b586-a09778001d9a" targetNamespace="http://schemas.microsoft.com/office/2006/metadata/properties" ma:root="true" ma:fieldsID="71e873ff43af436158e05f4732132c38" ns2:_="" ns3:_="">
    <xsd:import namespace="3eb395c1-c26a-485a-a474-2edaaa77b21c"/>
    <xsd:import namespace="cf5d7328-4094-4372-b586-a09778001d9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d7328-4094-4372-b586-a09778001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DA0E35-FE29-4D29-86B9-A6C4AAAB1B1D}"/>
</file>

<file path=customXml/itemProps2.xml><?xml version="1.0" encoding="utf-8"?>
<ds:datastoreItem xmlns:ds="http://schemas.openxmlformats.org/officeDocument/2006/customXml" ds:itemID="{1E275BB3-C8FF-4E3F-BFB9-FC794205046F}"/>
</file>

<file path=customXml/itemProps3.xml><?xml version="1.0" encoding="utf-8"?>
<ds:datastoreItem xmlns:ds="http://schemas.openxmlformats.org/officeDocument/2006/customXml" ds:itemID="{9BB7076E-957A-4712-8DDB-15CAC9C0D075}"/>
</file>

<file path=customXml/itemProps4.xml><?xml version="1.0" encoding="utf-8"?>
<ds:datastoreItem xmlns:ds="http://schemas.openxmlformats.org/officeDocument/2006/customXml" ds:itemID="{9A4369C9-C347-4B36-857C-3D779EA57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TEMPLET PERKIRAAN CUTI</vt:lpstr>
      <vt:lpstr> CONTOH PERKIRAAN CUTI</vt:lpstr>
      <vt:lpstr>RUJUKAN 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Awang Mohammad Tahiruddin bin Haji Aman</dc:creator>
  <cp:lastModifiedBy>Syamimi Abu Hasrah</cp:lastModifiedBy>
  <dcterms:created xsi:type="dcterms:W3CDTF">2022-03-30T07:28:00Z</dcterms:created>
  <dcterms:modified xsi:type="dcterms:W3CDTF">2023-02-11T06:13:45Z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1F1B0BD9BA754A2C9A33DEC817046C0D</vt:lpwstr>
  </property>
  <property fmtid="{D5CDD505-2E9C-101B-9397-08002B2CF9AE}" pid="3" name="KSOProductBuildVer">
    <vt:lpwstr>1033-11.2.0.11380</vt:lpwstr>
  </property>
  <property fmtid="{D5CDD505-2E9C-101B-9397-08002B2CF9AE}" pid="4" name="ContentTypeId">
    <vt:lpwstr>0x010100FD2EBFAF10D97847903A31CDD510FF7D</vt:lpwstr>
  </property>
</Properties>
</file>